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Demolice garáže B..." sheetId="2" r:id="rId2"/>
    <sheet name="SO 02 - Demolice výpravní..." sheetId="3" r:id="rId3"/>
    <sheet name="SO 03 - Demolice strážníh..." sheetId="4" r:id="rId4"/>
    <sheet name="SO 04 - Demolice objektu ..." sheetId="5" r:id="rId5"/>
    <sheet name="SO 05 - Demolice objektu ..." sheetId="6" r:id="rId6"/>
    <sheet name="SO 06 - Demolice strážníh..." sheetId="7" r:id="rId7"/>
    <sheet name="SO 07 - Demolice strážníh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01 - Demolice garáže B...'!$C$124:$K$164</definedName>
    <definedName name="_xlnm.Print_Area" localSheetId="1">'SO 01 - Demolice garáže B...'!$C$4:$J$76,'SO 01 - Demolice garáže B...'!$C$82:$J$106,'SO 01 - Demolice garáže B...'!$C$112:$J$164</definedName>
    <definedName name="_xlnm.Print_Titles" localSheetId="1">'SO 01 - Demolice garáže B...'!$124:$124</definedName>
    <definedName name="_xlnm._FilterDatabase" localSheetId="2" hidden="1">'SO 02 - Demolice výpravní...'!$C$123:$K$159</definedName>
    <definedName name="_xlnm.Print_Area" localSheetId="2">'SO 02 - Demolice výpravní...'!$C$4:$J$76,'SO 02 - Demolice výpravní...'!$C$82:$J$105,'SO 02 - Demolice výpravní...'!$C$111:$J$159</definedName>
    <definedName name="_xlnm.Print_Titles" localSheetId="2">'SO 02 - Demolice výpravní...'!$123:$123</definedName>
    <definedName name="_xlnm._FilterDatabase" localSheetId="3" hidden="1">'SO 03 - Demolice strážníh...'!$C$123:$K$155</definedName>
    <definedName name="_xlnm.Print_Area" localSheetId="3">'SO 03 - Demolice strážníh...'!$C$4:$J$76,'SO 03 - Demolice strážníh...'!$C$82:$J$105,'SO 03 - Demolice strážníh...'!$C$111:$J$155</definedName>
    <definedName name="_xlnm.Print_Titles" localSheetId="3">'SO 03 - Demolice strážníh...'!$123:$123</definedName>
    <definedName name="_xlnm._FilterDatabase" localSheetId="4" hidden="1">'SO 04 - Demolice objektu ...'!$C$125:$K$161</definedName>
    <definedName name="_xlnm.Print_Area" localSheetId="4">'SO 04 - Demolice objektu ...'!$C$4:$J$76,'SO 04 - Demolice objektu ...'!$C$82:$J$107,'SO 04 - Demolice objektu ...'!$C$113:$J$161</definedName>
    <definedName name="_xlnm.Print_Titles" localSheetId="4">'SO 04 - Demolice objektu ...'!$125:$125</definedName>
    <definedName name="_xlnm._FilterDatabase" localSheetId="5" hidden="1">'SO 05 - Demolice objektu ...'!$C$121:$K$155</definedName>
    <definedName name="_xlnm.Print_Area" localSheetId="5">'SO 05 - Demolice objektu ...'!$C$4:$J$76,'SO 05 - Demolice objektu ...'!$C$82:$J$103,'SO 05 - Demolice objektu ...'!$C$109:$J$155</definedName>
    <definedName name="_xlnm.Print_Titles" localSheetId="5">'SO 05 - Demolice objektu ...'!$121:$121</definedName>
    <definedName name="_xlnm._FilterDatabase" localSheetId="6" hidden="1">'SO 06 - Demolice strážníh...'!$C$121:$K$150</definedName>
    <definedName name="_xlnm.Print_Area" localSheetId="6">'SO 06 - Demolice strážníh...'!$C$4:$J$76,'SO 06 - Demolice strážníh...'!$C$82:$J$103,'SO 06 - Demolice strážníh...'!$C$109:$J$150</definedName>
    <definedName name="_xlnm.Print_Titles" localSheetId="6">'SO 06 - Demolice strážníh...'!$121:$121</definedName>
    <definedName name="_xlnm._FilterDatabase" localSheetId="7" hidden="1">'SO 07 - Demolice strážníh...'!$C$124:$K$165</definedName>
    <definedName name="_xlnm.Print_Area" localSheetId="7">'SO 07 - Demolice strážníh...'!$C$4:$J$76,'SO 07 - Demolice strážníh...'!$C$82:$J$106,'SO 07 - Demolice strážníh...'!$C$112:$J$165</definedName>
    <definedName name="_xlnm.Print_Titles" localSheetId="7">'SO 07 - Demolice strážníh...'!$124:$124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65"/>
  <c r="BH165"/>
  <c r="BF165"/>
  <c r="BE165"/>
  <c r="T165"/>
  <c r="T164"/>
  <c r="R165"/>
  <c r="R164"/>
  <c r="P165"/>
  <c r="P164"/>
  <c r="BI163"/>
  <c r="BH163"/>
  <c r="BF163"/>
  <c r="BE163"/>
  <c r="T163"/>
  <c r="R163"/>
  <c r="P163"/>
  <c r="BI162"/>
  <c r="BH162"/>
  <c r="BF162"/>
  <c r="BE162"/>
  <c r="T162"/>
  <c r="R162"/>
  <c r="P162"/>
  <c r="BI161"/>
  <c r="BH161"/>
  <c r="BF161"/>
  <c r="BE161"/>
  <c r="T161"/>
  <c r="T160"/>
  <c r="R161"/>
  <c r="R160"/>
  <c r="P161"/>
  <c r="P160"/>
  <c r="BI158"/>
  <c r="BH158"/>
  <c r="BF158"/>
  <c r="BE158"/>
  <c r="T158"/>
  <c r="T157"/>
  <c r="T156"/>
  <c r="R158"/>
  <c r="R157"/>
  <c r="R156"/>
  <c r="P158"/>
  <c r="P157"/>
  <c r="P156"/>
  <c r="BI155"/>
  <c r="BH155"/>
  <c r="BF155"/>
  <c r="BE155"/>
  <c r="T155"/>
  <c r="T154"/>
  <c r="R155"/>
  <c r="R154"/>
  <c r="P155"/>
  <c r="P154"/>
  <c r="BI153"/>
  <c r="BH153"/>
  <c r="BF153"/>
  <c r="BE153"/>
  <c r="T153"/>
  <c r="R153"/>
  <c r="P153"/>
  <c r="BI152"/>
  <c r="BH152"/>
  <c r="BF152"/>
  <c r="BE152"/>
  <c r="T152"/>
  <c r="R152"/>
  <c r="P152"/>
  <c r="BI151"/>
  <c r="BH151"/>
  <c r="BF151"/>
  <c r="BE151"/>
  <c r="T151"/>
  <c r="R151"/>
  <c r="P151"/>
  <c r="BI150"/>
  <c r="BH150"/>
  <c r="BF150"/>
  <c r="BE150"/>
  <c r="T150"/>
  <c r="R150"/>
  <c r="P150"/>
  <c r="BI148"/>
  <c r="BH148"/>
  <c r="BF148"/>
  <c r="BE148"/>
  <c r="T148"/>
  <c r="R148"/>
  <c r="P148"/>
  <c r="BI147"/>
  <c r="BH147"/>
  <c r="BF147"/>
  <c r="BE147"/>
  <c r="T147"/>
  <c r="R147"/>
  <c r="P147"/>
  <c r="BI146"/>
  <c r="BH146"/>
  <c r="BF146"/>
  <c r="BE146"/>
  <c r="T146"/>
  <c r="R146"/>
  <c r="P146"/>
  <c r="BI143"/>
  <c r="BH143"/>
  <c r="BF143"/>
  <c r="BE143"/>
  <c r="T143"/>
  <c r="R143"/>
  <c r="P143"/>
  <c r="BI141"/>
  <c r="BH141"/>
  <c r="BF141"/>
  <c r="BE141"/>
  <c r="T141"/>
  <c r="R141"/>
  <c r="P141"/>
  <c r="BI140"/>
  <c r="BH140"/>
  <c r="BF140"/>
  <c r="BE140"/>
  <c r="T140"/>
  <c r="R140"/>
  <c r="P140"/>
  <c r="BI139"/>
  <c r="BH139"/>
  <c r="BF139"/>
  <c r="BE139"/>
  <c r="T139"/>
  <c r="R139"/>
  <c r="P139"/>
  <c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F119"/>
  <c r="E117"/>
  <c r="F89"/>
  <c r="E87"/>
  <c r="J24"/>
  <c r="E24"/>
  <c r="J122"/>
  <c r="J23"/>
  <c r="J21"/>
  <c r="E21"/>
  <c r="J121"/>
  <c r="J20"/>
  <c r="J18"/>
  <c r="E18"/>
  <c r="F92"/>
  <c r="J17"/>
  <c r="J15"/>
  <c r="E15"/>
  <c r="F91"/>
  <c r="J14"/>
  <c r="J12"/>
  <c r="J119"/>
  <c r="E7"/>
  <c r="E115"/>
  <c i="7" r="J37"/>
  <c r="J36"/>
  <c i="1" r="AY100"/>
  <c i="7" r="J35"/>
  <c i="1" r="AX100"/>
  <c i="7" r="BI150"/>
  <c r="BH150"/>
  <c r="BF150"/>
  <c r="BE150"/>
  <c r="T150"/>
  <c r="R150"/>
  <c r="P150"/>
  <c r="BI149"/>
  <c r="BH149"/>
  <c r="BF149"/>
  <c r="BE149"/>
  <c r="T149"/>
  <c r="R149"/>
  <c r="P149"/>
  <c r="BI148"/>
  <c r="BH148"/>
  <c r="BF148"/>
  <c r="BE148"/>
  <c r="T148"/>
  <c r="R148"/>
  <c r="P148"/>
  <c r="BI146"/>
  <c r="BH146"/>
  <c r="BF146"/>
  <c r="BE146"/>
  <c r="T146"/>
  <c r="T145"/>
  <c r="R146"/>
  <c r="R145"/>
  <c r="P146"/>
  <c r="P145"/>
  <c r="BI144"/>
  <c r="BH144"/>
  <c r="BF144"/>
  <c r="BE144"/>
  <c r="T144"/>
  <c r="R144"/>
  <c r="P144"/>
  <c r="BI143"/>
  <c r="BH143"/>
  <c r="BF143"/>
  <c r="BE143"/>
  <c r="T143"/>
  <c r="R143"/>
  <c r="P143"/>
  <c r="BI141"/>
  <c r="BH141"/>
  <c r="BF141"/>
  <c r="BE141"/>
  <c r="T141"/>
  <c r="R141"/>
  <c r="P141"/>
  <c r="BI140"/>
  <c r="BH140"/>
  <c r="BF140"/>
  <c r="BE140"/>
  <c r="T140"/>
  <c r="R140"/>
  <c r="P140"/>
  <c r="BI139"/>
  <c r="BH139"/>
  <c r="BF139"/>
  <c r="BE139"/>
  <c r="T139"/>
  <c r="R139"/>
  <c r="P139"/>
  <c r="BI136"/>
  <c r="BH136"/>
  <c r="BF136"/>
  <c r="BE136"/>
  <c r="T136"/>
  <c r="T135"/>
  <c r="R136"/>
  <c r="R135"/>
  <c r="P136"/>
  <c r="P135"/>
  <c r="BI133"/>
  <c r="BH133"/>
  <c r="BF133"/>
  <c r="BE133"/>
  <c r="T133"/>
  <c r="R133"/>
  <c r="P133"/>
  <c r="BI131"/>
  <c r="BH131"/>
  <c r="BF131"/>
  <c r="BE131"/>
  <c r="T131"/>
  <c r="R131"/>
  <c r="P131"/>
  <c r="BI129"/>
  <c r="BH129"/>
  <c r="BF129"/>
  <c r="BE129"/>
  <c r="T129"/>
  <c r="R129"/>
  <c r="P129"/>
  <c r="BI127"/>
  <c r="BH127"/>
  <c r="BF127"/>
  <c r="BE127"/>
  <c r="T127"/>
  <c r="R127"/>
  <c r="P127"/>
  <c r="BI125"/>
  <c r="BH125"/>
  <c r="BF125"/>
  <c r="BE125"/>
  <c r="T125"/>
  <c r="R125"/>
  <c r="P125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91"/>
  <c r="J14"/>
  <c r="J12"/>
  <c r="J116"/>
  <c r="E7"/>
  <c r="E112"/>
  <c i="6" r="J37"/>
  <c r="J36"/>
  <c i="1" r="AY99"/>
  <c i="6" r="J35"/>
  <c i="1" r="AX99"/>
  <c i="6" r="BI155"/>
  <c r="BH155"/>
  <c r="BF155"/>
  <c r="BE155"/>
  <c r="T155"/>
  <c r="R155"/>
  <c r="P155"/>
  <c r="BI154"/>
  <c r="BH154"/>
  <c r="BF154"/>
  <c r="BE154"/>
  <c r="T154"/>
  <c r="R154"/>
  <c r="P154"/>
  <c r="BI153"/>
  <c r="BH153"/>
  <c r="BF153"/>
  <c r="BE153"/>
  <c r="T153"/>
  <c r="R153"/>
  <c r="P153"/>
  <c r="BI151"/>
  <c r="BH151"/>
  <c r="BF151"/>
  <c r="BE151"/>
  <c r="T151"/>
  <c r="T150"/>
  <c r="R151"/>
  <c r="R150"/>
  <c r="P151"/>
  <c r="P150"/>
  <c r="BI149"/>
  <c r="BH149"/>
  <c r="BF149"/>
  <c r="BE149"/>
  <c r="T149"/>
  <c r="R149"/>
  <c r="P149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3"/>
  <c r="BH143"/>
  <c r="BF143"/>
  <c r="BE143"/>
  <c r="T143"/>
  <c r="R143"/>
  <c r="P143"/>
  <c r="BI142"/>
  <c r="BH142"/>
  <c r="BF142"/>
  <c r="BE142"/>
  <c r="T142"/>
  <c r="R142"/>
  <c r="P142"/>
  <c r="BI140"/>
  <c r="BH140"/>
  <c r="BF140"/>
  <c r="BE140"/>
  <c r="T140"/>
  <c r="R140"/>
  <c r="P140"/>
  <c r="BI139"/>
  <c r="BH139"/>
  <c r="BF139"/>
  <c r="BE139"/>
  <c r="T139"/>
  <c r="R139"/>
  <c r="P139"/>
  <c r="BI138"/>
  <c r="BH138"/>
  <c r="BF138"/>
  <c r="BE138"/>
  <c r="T138"/>
  <c r="R138"/>
  <c r="P138"/>
  <c r="BI137"/>
  <c r="BH137"/>
  <c r="BF137"/>
  <c r="BE137"/>
  <c r="T137"/>
  <c r="R137"/>
  <c r="P137"/>
  <c r="BI136"/>
  <c r="BH136"/>
  <c r="BF136"/>
  <c r="BE136"/>
  <c r="T136"/>
  <c r="R136"/>
  <c r="P136"/>
  <c r="BI133"/>
  <c r="BH133"/>
  <c r="BF133"/>
  <c r="BE133"/>
  <c r="T133"/>
  <c r="R133"/>
  <c r="P133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BI126"/>
  <c r="BH126"/>
  <c r="BF126"/>
  <c r="BE126"/>
  <c r="T126"/>
  <c r="R126"/>
  <c r="P126"/>
  <c r="BI125"/>
  <c r="BH125"/>
  <c r="BF125"/>
  <c r="BE125"/>
  <c r="T125"/>
  <c r="R125"/>
  <c r="P125"/>
  <c r="F116"/>
  <c r="E114"/>
  <c r="F89"/>
  <c r="E87"/>
  <c r="J24"/>
  <c r="E24"/>
  <c r="J119"/>
  <c r="J23"/>
  <c r="J21"/>
  <c r="E21"/>
  <c r="J91"/>
  <c r="J20"/>
  <c r="J18"/>
  <c r="E18"/>
  <c r="F92"/>
  <c r="J17"/>
  <c r="J15"/>
  <c r="E15"/>
  <c r="F91"/>
  <c r="J14"/>
  <c r="J12"/>
  <c r="J116"/>
  <c r="E7"/>
  <c r="E85"/>
  <c i="5" r="J37"/>
  <c r="J36"/>
  <c i="1" r="AY98"/>
  <c i="5" r="J35"/>
  <c i="1" r="AX98"/>
  <c i="5" r="BI161"/>
  <c r="BH161"/>
  <c r="BF161"/>
  <c r="BE161"/>
  <c r="T161"/>
  <c r="R161"/>
  <c r="P161"/>
  <c r="BI159"/>
  <c r="BH159"/>
  <c r="BF159"/>
  <c r="BE159"/>
  <c r="T159"/>
  <c r="R159"/>
  <c r="P159"/>
  <c r="BI158"/>
  <c r="BH158"/>
  <c r="BF158"/>
  <c r="BE158"/>
  <c r="T158"/>
  <c r="R158"/>
  <c r="P158"/>
  <c r="BI157"/>
  <c r="BH157"/>
  <c r="BF157"/>
  <c r="BE157"/>
  <c r="T157"/>
  <c r="R157"/>
  <c r="P157"/>
  <c r="BI155"/>
  <c r="BH155"/>
  <c r="BF155"/>
  <c r="BE155"/>
  <c r="T155"/>
  <c r="T154"/>
  <c r="T153"/>
  <c r="R155"/>
  <c r="R154"/>
  <c r="R153"/>
  <c r="P155"/>
  <c r="P154"/>
  <c r="P153"/>
  <c r="BI152"/>
  <c r="BH152"/>
  <c r="BF152"/>
  <c r="BE152"/>
  <c r="T152"/>
  <c r="T151"/>
  <c r="R152"/>
  <c r="R151"/>
  <c r="P152"/>
  <c r="P151"/>
  <c r="BI150"/>
  <c r="BH150"/>
  <c r="BF150"/>
  <c r="BE150"/>
  <c r="T150"/>
  <c r="T149"/>
  <c r="R150"/>
  <c r="R149"/>
  <c r="P150"/>
  <c r="P149"/>
  <c r="BI148"/>
  <c r="BH148"/>
  <c r="BF148"/>
  <c r="BE148"/>
  <c r="T148"/>
  <c r="R148"/>
  <c r="P148"/>
  <c r="BI147"/>
  <c r="BH147"/>
  <c r="BF147"/>
  <c r="BE147"/>
  <c r="T147"/>
  <c r="R147"/>
  <c r="P147"/>
  <c r="BI146"/>
  <c r="BH146"/>
  <c r="BF146"/>
  <c r="BE146"/>
  <c r="T146"/>
  <c r="R146"/>
  <c r="P146"/>
  <c r="BI145"/>
  <c r="BH145"/>
  <c r="BF145"/>
  <c r="BE145"/>
  <c r="T145"/>
  <c r="R145"/>
  <c r="P145"/>
  <c r="BI143"/>
  <c r="BH143"/>
  <c r="BF143"/>
  <c r="BE143"/>
  <c r="T143"/>
  <c r="R143"/>
  <c r="P143"/>
  <c r="BI142"/>
  <c r="BH142"/>
  <c r="BF142"/>
  <c r="BE142"/>
  <c r="T142"/>
  <c r="R142"/>
  <c r="P142"/>
  <c r="BI141"/>
  <c r="BH141"/>
  <c r="BF141"/>
  <c r="BE141"/>
  <c r="T141"/>
  <c r="R141"/>
  <c r="P141"/>
  <c r="BI138"/>
  <c r="BH138"/>
  <c r="BF138"/>
  <c r="BE138"/>
  <c r="T138"/>
  <c r="T137"/>
  <c r="R138"/>
  <c r="R137"/>
  <c r="P138"/>
  <c r="P137"/>
  <c r="BI136"/>
  <c r="BH136"/>
  <c r="BF136"/>
  <c r="BE136"/>
  <c r="T136"/>
  <c r="T135"/>
  <c r="R136"/>
  <c r="R135"/>
  <c r="P136"/>
  <c r="P135"/>
  <c r="BI134"/>
  <c r="BH134"/>
  <c r="BF134"/>
  <c r="BE134"/>
  <c r="T134"/>
  <c r="R134"/>
  <c r="P134"/>
  <c r="BI133"/>
  <c r="BH133"/>
  <c r="BF133"/>
  <c r="BE133"/>
  <c r="T133"/>
  <c r="R133"/>
  <c r="P133"/>
  <c r="BI132"/>
  <c r="BH132"/>
  <c r="BF132"/>
  <c r="BE132"/>
  <c r="T132"/>
  <c r="R132"/>
  <c r="P132"/>
  <c r="BI131"/>
  <c r="BH131"/>
  <c r="BF131"/>
  <c r="BE131"/>
  <c r="T131"/>
  <c r="R131"/>
  <c r="P131"/>
  <c r="BI130"/>
  <c r="BH130"/>
  <c r="BF130"/>
  <c r="BE130"/>
  <c r="T130"/>
  <c r="R130"/>
  <c r="P130"/>
  <c r="BI129"/>
  <c r="BH129"/>
  <c r="BF129"/>
  <c r="BE129"/>
  <c r="T129"/>
  <c r="R129"/>
  <c r="P129"/>
  <c r="F120"/>
  <c r="E118"/>
  <c r="F89"/>
  <c r="E87"/>
  <c r="J24"/>
  <c r="E24"/>
  <c r="J92"/>
  <c r="J23"/>
  <c r="J21"/>
  <c r="E21"/>
  <c r="J122"/>
  <c r="J20"/>
  <c r="J18"/>
  <c r="E18"/>
  <c r="F92"/>
  <c r="J17"/>
  <c r="J15"/>
  <c r="E15"/>
  <c r="F122"/>
  <c r="J14"/>
  <c r="J12"/>
  <c r="J120"/>
  <c r="E7"/>
  <c r="E85"/>
  <c i="4" r="J37"/>
  <c r="J36"/>
  <c i="1" r="AY97"/>
  <c i="4" r="J35"/>
  <c i="1" r="AX97"/>
  <c i="4" r="BI155"/>
  <c r="BH155"/>
  <c r="BF155"/>
  <c r="BE155"/>
  <c r="T155"/>
  <c r="R155"/>
  <c r="P155"/>
  <c r="BI154"/>
  <c r="BH154"/>
  <c r="BF154"/>
  <c r="BE154"/>
  <c r="T154"/>
  <c r="R154"/>
  <c r="P154"/>
  <c r="BI153"/>
  <c r="BH153"/>
  <c r="BF153"/>
  <c r="BE153"/>
  <c r="T153"/>
  <c r="R153"/>
  <c r="P153"/>
  <c r="BI151"/>
  <c r="BH151"/>
  <c r="BF151"/>
  <c r="BE151"/>
  <c r="T151"/>
  <c r="T150"/>
  <c r="T149"/>
  <c r="R151"/>
  <c r="R150"/>
  <c r="R149"/>
  <c r="P151"/>
  <c r="P150"/>
  <c r="P149"/>
  <c r="BI148"/>
  <c r="BH148"/>
  <c r="BF148"/>
  <c r="BE148"/>
  <c r="T148"/>
  <c r="T147"/>
  <c r="R148"/>
  <c r="R147"/>
  <c r="P148"/>
  <c r="P147"/>
  <c r="BI146"/>
  <c r="BH146"/>
  <c r="BF146"/>
  <c r="BE146"/>
  <c r="T146"/>
  <c r="R146"/>
  <c r="P146"/>
  <c r="BI145"/>
  <c r="BH145"/>
  <c r="BF145"/>
  <c r="BE145"/>
  <c r="T145"/>
  <c r="R145"/>
  <c r="P145"/>
  <c r="BI143"/>
  <c r="BH143"/>
  <c r="BF143"/>
  <c r="BE143"/>
  <c r="T143"/>
  <c r="R143"/>
  <c r="P143"/>
  <c r="BI142"/>
  <c r="BH142"/>
  <c r="BF142"/>
  <c r="BE142"/>
  <c r="T142"/>
  <c r="R142"/>
  <c r="P142"/>
  <c r="BI141"/>
  <c r="BH141"/>
  <c r="BF141"/>
  <c r="BE141"/>
  <c r="T141"/>
  <c r="R141"/>
  <c r="P141"/>
  <c r="BI138"/>
  <c r="BH138"/>
  <c r="BF138"/>
  <c r="BE138"/>
  <c r="T138"/>
  <c r="T137"/>
  <c r="R138"/>
  <c r="R137"/>
  <c r="P138"/>
  <c r="P137"/>
  <c r="BI135"/>
  <c r="BH135"/>
  <c r="BF135"/>
  <c r="BE135"/>
  <c r="T135"/>
  <c r="R135"/>
  <c r="P135"/>
  <c r="BI133"/>
  <c r="BH133"/>
  <c r="BF133"/>
  <c r="BE133"/>
  <c r="T133"/>
  <c r="R133"/>
  <c r="P133"/>
  <c r="BI131"/>
  <c r="BH131"/>
  <c r="BF131"/>
  <c r="BE131"/>
  <c r="T131"/>
  <c r="R131"/>
  <c r="P131"/>
  <c r="BI129"/>
  <c r="BH129"/>
  <c r="BF129"/>
  <c r="BE129"/>
  <c r="T129"/>
  <c r="R129"/>
  <c r="P129"/>
  <c r="BI127"/>
  <c r="BH127"/>
  <c r="BF127"/>
  <c r="BE127"/>
  <c r="T127"/>
  <c r="R127"/>
  <c r="P127"/>
  <c r="F118"/>
  <c r="E116"/>
  <c r="F89"/>
  <c r="E87"/>
  <c r="J24"/>
  <c r="E24"/>
  <c r="J121"/>
  <c r="J23"/>
  <c r="J21"/>
  <c r="E21"/>
  <c r="J91"/>
  <c r="J20"/>
  <c r="J18"/>
  <c r="E18"/>
  <c r="F92"/>
  <c r="J17"/>
  <c r="J15"/>
  <c r="E15"/>
  <c r="F91"/>
  <c r="J14"/>
  <c r="J12"/>
  <c r="J118"/>
  <c r="E7"/>
  <c r="E114"/>
  <c i="3" r="J37"/>
  <c r="J36"/>
  <c i="1" r="AY96"/>
  <c i="3" r="J35"/>
  <c i="1" r="AX96"/>
  <c i="3" r="BI159"/>
  <c r="BH159"/>
  <c r="BF159"/>
  <c r="BE159"/>
  <c r="T159"/>
  <c r="R159"/>
  <c r="P159"/>
  <c r="BI158"/>
  <c r="BH158"/>
  <c r="BF158"/>
  <c r="BE158"/>
  <c r="T158"/>
  <c r="R158"/>
  <c r="P158"/>
  <c r="BI157"/>
  <c r="BH157"/>
  <c r="BF157"/>
  <c r="BE157"/>
  <c r="T157"/>
  <c r="R157"/>
  <c r="P157"/>
  <c r="BI155"/>
  <c r="BH155"/>
  <c r="BF155"/>
  <c r="BE155"/>
  <c r="T155"/>
  <c r="T154"/>
  <c r="T153"/>
  <c r="R155"/>
  <c r="R154"/>
  <c r="R153"/>
  <c r="P155"/>
  <c r="P154"/>
  <c r="P153"/>
  <c r="BI152"/>
  <c r="BH152"/>
  <c r="BF152"/>
  <c r="BE152"/>
  <c r="T152"/>
  <c r="T151"/>
  <c r="R152"/>
  <c r="R151"/>
  <c r="P152"/>
  <c r="P151"/>
  <c r="BI150"/>
  <c r="BH150"/>
  <c r="BF150"/>
  <c r="BE150"/>
  <c r="T150"/>
  <c r="R150"/>
  <c r="P150"/>
  <c r="BI149"/>
  <c r="BH149"/>
  <c r="BF149"/>
  <c r="BE149"/>
  <c r="T149"/>
  <c r="R149"/>
  <c r="P149"/>
  <c r="BI148"/>
  <c r="BH148"/>
  <c r="BF148"/>
  <c r="BE148"/>
  <c r="T148"/>
  <c r="R148"/>
  <c r="P148"/>
  <c r="BI146"/>
  <c r="BH146"/>
  <c r="BF146"/>
  <c r="BE146"/>
  <c r="T146"/>
  <c r="R146"/>
  <c r="P146"/>
  <c r="BI145"/>
  <c r="BH145"/>
  <c r="BF145"/>
  <c r="BE145"/>
  <c r="T145"/>
  <c r="R145"/>
  <c r="P145"/>
  <c r="BI144"/>
  <c r="BH144"/>
  <c r="BF144"/>
  <c r="BE144"/>
  <c r="T144"/>
  <c r="R144"/>
  <c r="P144"/>
  <c r="BI141"/>
  <c r="BH141"/>
  <c r="BF141"/>
  <c r="BE141"/>
  <c r="T141"/>
  <c r="R141"/>
  <c r="P141"/>
  <c r="BI140"/>
  <c r="BH140"/>
  <c r="BF140"/>
  <c r="BE140"/>
  <c r="T140"/>
  <c r="R140"/>
  <c r="P140"/>
  <c r="BI139"/>
  <c r="BH139"/>
  <c r="BF139"/>
  <c r="BE139"/>
  <c r="T139"/>
  <c r="R139"/>
  <c r="P139"/>
  <c r="BI138"/>
  <c r="BH138"/>
  <c r="BF138"/>
  <c r="BE138"/>
  <c r="T138"/>
  <c r="R138"/>
  <c r="P138"/>
  <c r="BI135"/>
  <c r="BH135"/>
  <c r="BF135"/>
  <c r="BE135"/>
  <c r="T135"/>
  <c r="R135"/>
  <c r="P135"/>
  <c r="BI133"/>
  <c r="BH133"/>
  <c r="BF133"/>
  <c r="BE133"/>
  <c r="T133"/>
  <c r="R133"/>
  <c r="P133"/>
  <c r="BI131"/>
  <c r="BH131"/>
  <c r="BF131"/>
  <c r="BE131"/>
  <c r="T131"/>
  <c r="R131"/>
  <c r="P131"/>
  <c r="BI129"/>
  <c r="BH129"/>
  <c r="BF129"/>
  <c r="BE129"/>
  <c r="T129"/>
  <c r="R129"/>
  <c r="P129"/>
  <c r="BI127"/>
  <c r="BH127"/>
  <c r="BF127"/>
  <c r="BE127"/>
  <c r="T127"/>
  <c r="R127"/>
  <c r="P127"/>
  <c r="F118"/>
  <c r="E116"/>
  <c r="F89"/>
  <c r="E87"/>
  <c r="J24"/>
  <c r="E24"/>
  <c r="J121"/>
  <c r="J23"/>
  <c r="J21"/>
  <c r="E21"/>
  <c r="J91"/>
  <c r="J20"/>
  <c r="J18"/>
  <c r="E18"/>
  <c r="F92"/>
  <c r="J17"/>
  <c r="J15"/>
  <c r="E15"/>
  <c r="F120"/>
  <c r="J14"/>
  <c r="J12"/>
  <c r="J89"/>
  <c r="E7"/>
  <c r="E114"/>
  <c i="2" r="J37"/>
  <c r="J36"/>
  <c i="1" r="AY95"/>
  <c i="2" r="J35"/>
  <c i="1" r="AX95"/>
  <c i="2" r="BI164"/>
  <c r="BH164"/>
  <c r="BF164"/>
  <c r="BE164"/>
  <c r="T164"/>
  <c r="R164"/>
  <c r="P164"/>
  <c r="BI163"/>
  <c r="BH163"/>
  <c r="BF163"/>
  <c r="BE163"/>
  <c r="T163"/>
  <c r="R163"/>
  <c r="P163"/>
  <c r="BI161"/>
  <c r="BH161"/>
  <c r="BF161"/>
  <c r="BE161"/>
  <c r="T161"/>
  <c r="R161"/>
  <c r="P161"/>
  <c r="BI160"/>
  <c r="BH160"/>
  <c r="BF160"/>
  <c r="BE160"/>
  <c r="T160"/>
  <c r="R160"/>
  <c r="P160"/>
  <c r="BI158"/>
  <c r="BH158"/>
  <c r="BF158"/>
  <c r="BE158"/>
  <c r="T158"/>
  <c r="T157"/>
  <c r="T156"/>
  <c r="R158"/>
  <c r="R157"/>
  <c r="R156"/>
  <c r="P158"/>
  <c r="P157"/>
  <c r="P156"/>
  <c r="BI155"/>
  <c r="BH155"/>
  <c r="BF155"/>
  <c r="BE155"/>
  <c r="T155"/>
  <c r="R155"/>
  <c r="P155"/>
  <c r="BI154"/>
  <c r="BH154"/>
  <c r="BF154"/>
  <c r="BE154"/>
  <c r="T154"/>
  <c r="R154"/>
  <c r="P154"/>
  <c r="BI153"/>
  <c r="BH153"/>
  <c r="BF153"/>
  <c r="BE153"/>
  <c r="T153"/>
  <c r="R153"/>
  <c r="P153"/>
  <c r="BI152"/>
  <c r="BH152"/>
  <c r="BF152"/>
  <c r="BE152"/>
  <c r="T152"/>
  <c r="R152"/>
  <c r="P152"/>
  <c r="BI150"/>
  <c r="BH150"/>
  <c r="BF150"/>
  <c r="BE150"/>
  <c r="T150"/>
  <c r="R150"/>
  <c r="P150"/>
  <c r="BI149"/>
  <c r="BH149"/>
  <c r="BF149"/>
  <c r="BE149"/>
  <c r="T149"/>
  <c r="R149"/>
  <c r="P149"/>
  <c r="BI148"/>
  <c r="BH148"/>
  <c r="BF148"/>
  <c r="BE148"/>
  <c r="T148"/>
  <c r="R148"/>
  <c r="P148"/>
  <c r="BI145"/>
  <c r="BH145"/>
  <c r="BF145"/>
  <c r="BE145"/>
  <c r="T145"/>
  <c r="T144"/>
  <c r="R145"/>
  <c r="R144"/>
  <c r="P145"/>
  <c r="P144"/>
  <c r="BI143"/>
  <c r="BH143"/>
  <c r="BF143"/>
  <c r="BE143"/>
  <c r="T143"/>
  <c r="T142"/>
  <c r="R143"/>
  <c r="R142"/>
  <c r="P143"/>
  <c r="P142"/>
  <c r="BI141"/>
  <c r="BH141"/>
  <c r="BF141"/>
  <c r="BE141"/>
  <c r="T141"/>
  <c r="T140"/>
  <c r="R141"/>
  <c r="R140"/>
  <c r="P141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F119"/>
  <c r="E117"/>
  <c r="F89"/>
  <c r="E87"/>
  <c r="J24"/>
  <c r="E24"/>
  <c r="J122"/>
  <c r="J23"/>
  <c r="J21"/>
  <c r="E21"/>
  <c r="J121"/>
  <c r="J20"/>
  <c r="J18"/>
  <c r="E18"/>
  <c r="F92"/>
  <c r="J17"/>
  <c r="J15"/>
  <c r="E15"/>
  <c r="F91"/>
  <c r="J14"/>
  <c r="J12"/>
  <c r="J119"/>
  <c r="E7"/>
  <c r="E85"/>
  <c i="1" r="L90"/>
  <c r="AM90"/>
  <c r="AM89"/>
  <c r="L89"/>
  <c r="AM87"/>
  <c r="L87"/>
  <c r="L85"/>
  <c r="L84"/>
  <c i="2" r="J152"/>
  <c r="J158"/>
  <c r="BK143"/>
  <c r="J149"/>
  <c i="3" r="J152"/>
  <c r="J158"/>
  <c r="BK141"/>
  <c r="BK139"/>
  <c i="4" r="J141"/>
  <c r="J151"/>
  <c i="5" r="BK148"/>
  <c r="J161"/>
  <c i="7" r="BK125"/>
  <c i="8" r="BK155"/>
  <c r="BK148"/>
  <c r="J155"/>
  <c r="BK141"/>
  <c r="BK132"/>
  <c i="2" r="BK163"/>
  <c r="BK149"/>
  <c r="J132"/>
  <c r="BK132"/>
  <c r="J128"/>
  <c i="3" r="BK158"/>
  <c r="J140"/>
  <c r="BK145"/>
  <c r="BK144"/>
  <c r="J138"/>
  <c i="4" r="BK131"/>
  <c r="BK129"/>
  <c i="5" r="BK133"/>
  <c r="J146"/>
  <c r="J130"/>
  <c r="J131"/>
  <c i="6" r="BK128"/>
  <c r="J136"/>
  <c r="J140"/>
  <c r="J155"/>
  <c i="7" r="J139"/>
  <c r="BK133"/>
  <c r="BK143"/>
  <c i="8" r="J151"/>
  <c r="J148"/>
  <c r="BK130"/>
  <c r="BK136"/>
  <c i="2" r="BK164"/>
  <c r="BK150"/>
  <c r="BK153"/>
  <c r="J143"/>
  <c r="J145"/>
  <c i="3" r="J127"/>
  <c r="J129"/>
  <c r="J155"/>
  <c r="BK155"/>
  <c r="BK140"/>
  <c i="4" r="J127"/>
  <c r="BK155"/>
  <c r="BK151"/>
  <c i="5" r="BK159"/>
  <c r="J143"/>
  <c r="BK146"/>
  <c r="J141"/>
  <c r="J129"/>
  <c r="BK152"/>
  <c r="BK130"/>
  <c i="6" r="BK137"/>
  <c r="J128"/>
  <c r="BK125"/>
  <c r="J126"/>
  <c r="BK148"/>
  <c i="7" r="J136"/>
  <c r="BK127"/>
  <c r="J133"/>
  <c i="8" r="J162"/>
  <c r="J150"/>
  <c r="J134"/>
  <c r="BK147"/>
  <c i="2" r="BK154"/>
  <c r="J164"/>
  <c r="BK148"/>
  <c r="BK134"/>
  <c i="3" r="J150"/>
  <c r="BK146"/>
  <c r="BK127"/>
  <c r="J144"/>
  <c i="4" r="BK142"/>
  <c r="J148"/>
  <c i="5" r="J150"/>
  <c r="J148"/>
  <c r="J159"/>
  <c r="J133"/>
  <c r="J132"/>
  <c i="6" r="BK143"/>
  <c r="J146"/>
  <c r="J154"/>
  <c r="J142"/>
  <c i="7" r="J140"/>
  <c r="BK144"/>
  <c r="J127"/>
  <c i="8" r="J163"/>
  <c r="J139"/>
  <c r="BK150"/>
  <c r="BK134"/>
  <c i="3" r="BK138"/>
  <c i="4" r="J154"/>
  <c r="BK127"/>
  <c i="7" r="J125"/>
  <c r="J131"/>
  <c r="BK141"/>
  <c i="8" r="BK163"/>
  <c r="BK139"/>
  <c r="BK153"/>
  <c r="J136"/>
  <c i="2" r="BK155"/>
  <c r="BK138"/>
  <c r="J155"/>
  <c r="BK136"/>
  <c r="J150"/>
  <c i="3" r="BK150"/>
  <c r="J135"/>
  <c r="J131"/>
  <c r="BK131"/>
  <c r="J141"/>
  <c i="4" r="BK153"/>
  <c r="BK141"/>
  <c r="J153"/>
  <c i="6" r="J130"/>
  <c r="J153"/>
  <c r="BK144"/>
  <c r="BK133"/>
  <c i="7" r="J141"/>
  <c r="BK146"/>
  <c r="J146"/>
  <c r="BK129"/>
  <c i="8" r="BK161"/>
  <c r="J158"/>
  <c r="BK151"/>
  <c r="J141"/>
  <c i="2" r="J160"/>
  <c r="J141"/>
  <c r="J154"/>
  <c r="J136"/>
  <c r="J130"/>
  <c r="J148"/>
  <c i="3" r="BK133"/>
  <c r="J145"/>
  <c r="J149"/>
  <c r="BK157"/>
  <c r="BK148"/>
  <c i="4" r="BK145"/>
  <c r="J146"/>
  <c r="BK154"/>
  <c i="5" r="BK158"/>
  <c r="J136"/>
  <c r="BK132"/>
  <c r="J142"/>
  <c r="BK141"/>
  <c r="BK142"/>
  <c i="6" r="J132"/>
  <c r="J139"/>
  <c r="J148"/>
  <c r="BK155"/>
  <c r="J149"/>
  <c i="7" r="BK149"/>
  <c r="J148"/>
  <c r="J144"/>
  <c i="8" r="BK165"/>
  <c r="J152"/>
  <c r="BK162"/>
  <c r="BK128"/>
  <c r="J132"/>
  <c i="2" r="J163"/>
  <c i="3" r="J139"/>
  <c i="4" r="J142"/>
  <c r="BK146"/>
  <c r="BK133"/>
  <c r="BK148"/>
  <c i="5" r="J147"/>
  <c r="J134"/>
  <c r="BK131"/>
  <c r="BK155"/>
  <c r="BK157"/>
  <c r="BK138"/>
  <c i="6" r="BK154"/>
  <c r="BK126"/>
  <c r="J137"/>
  <c r="BK149"/>
  <c r="BK146"/>
  <c i="7" r="BK131"/>
  <c r="BK140"/>
  <c r="BK150"/>
  <c i="2" r="J153"/>
  <c r="BK128"/>
  <c r="BK145"/>
  <c r="J138"/>
  <c i="3" r="BK152"/>
  <c r="J157"/>
  <c r="J146"/>
  <c r="BK129"/>
  <c i="4" r="J143"/>
  <c r="J138"/>
  <c i="5" r="J152"/>
  <c r="J138"/>
  <c r="BK161"/>
  <c r="BK145"/>
  <c i="6" r="J133"/>
  <c r="J125"/>
  <c r="BK130"/>
  <c r="BK139"/>
  <c i="7" r="BK148"/>
  <c r="BK136"/>
  <c i="8" r="BK143"/>
  <c r="BK146"/>
  <c r="BK152"/>
  <c r="J146"/>
  <c i="2" r="BK158"/>
  <c r="J161"/>
  <c r="BK130"/>
  <c r="BK152"/>
  <c r="BK141"/>
  <c i="3" r="BK159"/>
  <c r="J133"/>
  <c r="J148"/>
  <c r="J159"/>
  <c r="BK135"/>
  <c i="4" r="J129"/>
  <c r="J133"/>
  <c r="J131"/>
  <c i="5" r="J158"/>
  <c r="J145"/>
  <c r="BK147"/>
  <c r="BK129"/>
  <c r="BK136"/>
  <c r="J155"/>
  <c i="6" r="J144"/>
  <c r="BK132"/>
  <c r="J151"/>
  <c r="BK136"/>
  <c r="J138"/>
  <c r="BK138"/>
  <c i="7" r="J150"/>
  <c r="BK139"/>
  <c r="J143"/>
  <c i="8" r="J161"/>
  <c r="BK158"/>
  <c r="J143"/>
  <c r="J147"/>
  <c r="BK140"/>
  <c r="J128"/>
  <c i="2" r="BK161"/>
  <c r="BK160"/>
  <c r="J134"/>
  <c i="1" r="AS94"/>
  <c i="3" r="BK149"/>
  <c i="4" r="BK143"/>
  <c r="BK135"/>
  <c r="J155"/>
  <c r="BK138"/>
  <c r="J135"/>
  <c r="J145"/>
  <c i="5" r="BK134"/>
  <c r="J157"/>
  <c r="BK143"/>
  <c r="BK150"/>
  <c i="6" r="BK142"/>
  <c r="BK153"/>
  <c r="J143"/>
  <c r="BK151"/>
  <c r="BK140"/>
  <c i="7" r="J129"/>
  <c r="J149"/>
  <c i="8" r="J153"/>
  <c r="J165"/>
  <c r="J140"/>
  <c r="J130"/>
  <c i="3" l="1" r="P143"/>
  <c i="4" r="BK140"/>
  <c r="J140"/>
  <c r="J100"/>
  <c i="5" r="BK128"/>
  <c r="J128"/>
  <c r="J98"/>
  <c i="6" r="T141"/>
  <c i="7" r="P138"/>
  <c i="2" r="P127"/>
  <c r="R159"/>
  <c i="3" r="T126"/>
  <c r="BK156"/>
  <c r="J156"/>
  <c r="J104"/>
  <c i="4" r="P140"/>
  <c i="5" r="P140"/>
  <c r="BK156"/>
  <c r="J156"/>
  <c r="J106"/>
  <c i="6" r="BK135"/>
  <c r="J135"/>
  <c r="J99"/>
  <c r="BK152"/>
  <c r="J152"/>
  <c r="J102"/>
  <c i="7" r="P124"/>
  <c r="P123"/>
  <c r="BK147"/>
  <c r="J147"/>
  <c r="J102"/>
  <c i="2" r="BK159"/>
  <c r="J159"/>
  <c r="J105"/>
  <c i="3" r="P137"/>
  <c i="4" r="R140"/>
  <c i="5" r="T140"/>
  <c i="6" r="P141"/>
  <c i="7" r="R147"/>
  <c i="2" r="T127"/>
  <c i="3" r="BK143"/>
  <c r="J143"/>
  <c r="J100"/>
  <c i="4" r="R152"/>
  <c i="5" r="R128"/>
  <c r="R156"/>
  <c i="7" r="T124"/>
  <c r="T147"/>
  <c i="2" r="BK147"/>
  <c r="J147"/>
  <c r="J102"/>
  <c i="3" r="R137"/>
  <c r="T156"/>
  <c i="4" r="T140"/>
  <c r="T152"/>
  <c i="5" r="BK140"/>
  <c r="J140"/>
  <c r="J101"/>
  <c i="2" r="R127"/>
  <c r="R126"/>
  <c r="R125"/>
  <c r="R147"/>
  <c r="P159"/>
  <c i="3" r="R143"/>
  <c i="4" r="BK152"/>
  <c r="J152"/>
  <c r="J104"/>
  <c i="6" r="R124"/>
  <c r="T152"/>
  <c i="2" r="BK127"/>
  <c i="3" r="BK137"/>
  <c r="J137"/>
  <c r="J99"/>
  <c i="4" r="P126"/>
  <c r="P125"/>
  <c i="5" r="P128"/>
  <c r="P127"/>
  <c i="6" r="T124"/>
  <c r="R152"/>
  <c i="7" r="BK138"/>
  <c r="J138"/>
  <c r="J100"/>
  <c i="8" r="T127"/>
  <c i="2" r="T159"/>
  <c i="3" r="P126"/>
  <c r="P125"/>
  <c r="P124"/>
  <c i="1" r="AU96"/>
  <c i="3" r="R156"/>
  <c i="4" r="BK126"/>
  <c r="J126"/>
  <c r="J98"/>
  <c i="6" r="BK124"/>
  <c r="P135"/>
  <c r="P152"/>
  <c i="7" r="P147"/>
  <c i="8" r="R138"/>
  <c i="2" r="T147"/>
  <c i="3" r="BK126"/>
  <c r="J126"/>
  <c r="J98"/>
  <c r="P156"/>
  <c i="4" r="P152"/>
  <c i="5" r="T128"/>
  <c r="T127"/>
  <c r="T126"/>
  <c r="R140"/>
  <c i="6" r="P124"/>
  <c r="P123"/>
  <c r="P122"/>
  <c i="1" r="AU99"/>
  <c i="6" r="R135"/>
  <c i="7" r="R138"/>
  <c i="8" r="P127"/>
  <c i="3" r="T137"/>
  <c i="4" r="T126"/>
  <c r="T125"/>
  <c r="T124"/>
  <c i="5" r="T156"/>
  <c i="6" r="T135"/>
  <c i="7" r="R124"/>
  <c r="R123"/>
  <c r="R122"/>
  <c i="8" r="R127"/>
  <c r="P138"/>
  <c r="T145"/>
  <c i="2" r="P147"/>
  <c i="3" r="T143"/>
  <c i="5" r="P156"/>
  <c i="6" r="R141"/>
  <c i="7" r="BK124"/>
  <c r="T138"/>
  <c i="8" r="T138"/>
  <c r="R145"/>
  <c i="3" r="R126"/>
  <c r="R125"/>
  <c r="R124"/>
  <c i="4" r="R126"/>
  <c r="R125"/>
  <c r="R124"/>
  <c i="6" r="BK141"/>
  <c r="J141"/>
  <c r="J100"/>
  <c i="8" r="BK127"/>
  <c r="J127"/>
  <c r="J98"/>
  <c r="BK138"/>
  <c r="J138"/>
  <c r="J99"/>
  <c r="BK145"/>
  <c r="J145"/>
  <c r="J100"/>
  <c r="P145"/>
  <c i="7" r="J91"/>
  <c i="2" r="BK142"/>
  <c r="J142"/>
  <c r="J100"/>
  <c i="5" r="BK154"/>
  <c r="J154"/>
  <c r="J105"/>
  <c i="7" r="BK135"/>
  <c r="J135"/>
  <c r="J99"/>
  <c i="4" r="BK137"/>
  <c r="J137"/>
  <c r="J99"/>
  <c i="5" r="BK135"/>
  <c r="J135"/>
  <c r="J99"/>
  <c i="2" r="BK144"/>
  <c r="J144"/>
  <c r="J101"/>
  <c i="3" r="BK154"/>
  <c r="J154"/>
  <c r="J103"/>
  <c i="5" r="BK151"/>
  <c r="J151"/>
  <c r="J103"/>
  <c i="6" r="BK150"/>
  <c r="J150"/>
  <c r="J101"/>
  <c i="4" r="BK150"/>
  <c r="J150"/>
  <c r="J103"/>
  <c i="5" r="BK149"/>
  <c r="J149"/>
  <c r="J102"/>
  <c i="7" r="BK145"/>
  <c r="J145"/>
  <c r="J101"/>
  <c i="2" r="BK157"/>
  <c r="J157"/>
  <c r="J104"/>
  <c i="4" r="BK147"/>
  <c r="J147"/>
  <c r="J101"/>
  <c i="5" r="BK137"/>
  <c r="J137"/>
  <c r="J100"/>
  <c i="2" r="BK140"/>
  <c r="J140"/>
  <c r="J99"/>
  <c i="3" r="BK151"/>
  <c r="J151"/>
  <c r="J101"/>
  <c i="8" r="BK154"/>
  <c r="J154"/>
  <c r="J101"/>
  <c r="BK157"/>
  <c r="J157"/>
  <c r="J103"/>
  <c r="BK160"/>
  <c r="J160"/>
  <c r="J104"/>
  <c r="BK164"/>
  <c r="J164"/>
  <c r="J105"/>
  <c i="7" r="J124"/>
  <c r="J98"/>
  <c i="8" r="F122"/>
  <c r="J91"/>
  <c r="BG134"/>
  <c r="BG143"/>
  <c r="E85"/>
  <c r="BG136"/>
  <c r="J92"/>
  <c r="BG141"/>
  <c r="J89"/>
  <c r="F121"/>
  <c r="BG130"/>
  <c r="BG139"/>
  <c r="BG148"/>
  <c r="BG150"/>
  <c r="BG151"/>
  <c r="BG152"/>
  <c r="BG161"/>
  <c r="BG163"/>
  <c r="BG132"/>
  <c r="BG140"/>
  <c r="BG128"/>
  <c r="BG146"/>
  <c r="BG147"/>
  <c r="BG158"/>
  <c r="BG153"/>
  <c r="BG155"/>
  <c r="BG162"/>
  <c r="BG165"/>
  <c i="7" r="E85"/>
  <c r="BG140"/>
  <c r="BG149"/>
  <c r="J92"/>
  <c r="BG125"/>
  <c r="BG131"/>
  <c r="J89"/>
  <c r="F92"/>
  <c r="BG139"/>
  <c r="BG146"/>
  <c r="BG136"/>
  <c r="BG150"/>
  <c i="6" r="J124"/>
  <c r="J98"/>
  <c i="7" r="BG127"/>
  <c r="BG144"/>
  <c r="BG129"/>
  <c r="BG133"/>
  <c r="BG143"/>
  <c r="BG148"/>
  <c r="F118"/>
  <c r="BG141"/>
  <c i="6" r="J89"/>
  <c r="F118"/>
  <c r="E112"/>
  <c r="BG132"/>
  <c r="BG137"/>
  <c r="BG153"/>
  <c i="5" r="BK127"/>
  <c r="J127"/>
  <c r="J97"/>
  <c i="6" r="F119"/>
  <c r="BG154"/>
  <c r="BG128"/>
  <c r="BG138"/>
  <c r="BG140"/>
  <c r="BG143"/>
  <c r="BG149"/>
  <c r="BG144"/>
  <c r="BG148"/>
  <c r="BG151"/>
  <c r="BG155"/>
  <c r="J118"/>
  <c r="BG130"/>
  <c r="BG139"/>
  <c r="J92"/>
  <c r="BG133"/>
  <c r="BG142"/>
  <c r="BG125"/>
  <c r="BG126"/>
  <c r="BG136"/>
  <c r="BG146"/>
  <c i="5" r="E116"/>
  <c r="J89"/>
  <c r="J123"/>
  <c r="BG129"/>
  <c r="BG136"/>
  <c r="BG141"/>
  <c i="4" r="BK125"/>
  <c i="5" r="BG133"/>
  <c r="F123"/>
  <c r="BG130"/>
  <c r="BG132"/>
  <c r="BG157"/>
  <c r="F91"/>
  <c r="BG158"/>
  <c r="J91"/>
  <c r="BG131"/>
  <c r="BG138"/>
  <c r="BG143"/>
  <c r="BG148"/>
  <c r="BG161"/>
  <c r="BG150"/>
  <c r="BG146"/>
  <c r="BG147"/>
  <c r="BG159"/>
  <c r="BG134"/>
  <c r="BG142"/>
  <c r="BG145"/>
  <c r="BG152"/>
  <c r="BG155"/>
  <c i="4" r="J120"/>
  <c r="BG135"/>
  <c i="3" r="BK125"/>
  <c i="4" r="J92"/>
  <c r="BG131"/>
  <c r="BG155"/>
  <c r="J89"/>
  <c r="F121"/>
  <c r="BG142"/>
  <c r="BG153"/>
  <c r="BG154"/>
  <c r="E85"/>
  <c r="F120"/>
  <c r="BG127"/>
  <c r="BG141"/>
  <c r="BG148"/>
  <c r="BG151"/>
  <c r="BG143"/>
  <c r="BG129"/>
  <c r="BG133"/>
  <c r="BG138"/>
  <c r="BG145"/>
  <c r="BG146"/>
  <c i="3" r="F91"/>
  <c r="J120"/>
  <c r="BG127"/>
  <c r="BG131"/>
  <c r="BG145"/>
  <c i="2" r="J127"/>
  <c r="J98"/>
  <c i="3" r="BG157"/>
  <c r="BG158"/>
  <c r="J118"/>
  <c r="BG150"/>
  <c r="BG159"/>
  <c r="BG148"/>
  <c r="F121"/>
  <c r="BG139"/>
  <c r="BG149"/>
  <c r="J92"/>
  <c r="BG133"/>
  <c r="BG140"/>
  <c r="BG146"/>
  <c r="BG155"/>
  <c r="E85"/>
  <c r="BG129"/>
  <c r="BG135"/>
  <c r="BG144"/>
  <c r="BG152"/>
  <c r="BG138"/>
  <c r="BG141"/>
  <c i="2" r="BG136"/>
  <c r="BG143"/>
  <c r="BG145"/>
  <c r="BG150"/>
  <c r="J89"/>
  <c r="E115"/>
  <c r="F121"/>
  <c r="BG138"/>
  <c r="J91"/>
  <c r="F122"/>
  <c r="BG141"/>
  <c r="BG148"/>
  <c r="BG128"/>
  <c r="BG130"/>
  <c r="BG149"/>
  <c r="J92"/>
  <c r="BG134"/>
  <c r="BG153"/>
  <c r="BG164"/>
  <c r="BG132"/>
  <c r="BG152"/>
  <c r="BG154"/>
  <c r="BG155"/>
  <c r="BG158"/>
  <c r="BG160"/>
  <c r="BG161"/>
  <c r="BG163"/>
  <c r="J33"/>
  <c i="1" r="AV95"/>
  <c i="2" r="F33"/>
  <c i="1" r="AZ95"/>
  <c i="3" r="F34"/>
  <c i="1" r="BA96"/>
  <c i="5" r="J33"/>
  <c i="1" r="AV98"/>
  <c i="6" r="F33"/>
  <c i="1" r="AZ99"/>
  <c i="7" r="J33"/>
  <c i="1" r="AV100"/>
  <c i="3" r="F37"/>
  <c i="1" r="BD96"/>
  <c i="5" r="F34"/>
  <c i="1" r="BA98"/>
  <c i="7" r="F34"/>
  <c i="1" r="BA100"/>
  <c i="8" r="F33"/>
  <c i="1" r="AZ101"/>
  <c i="4" r="F33"/>
  <c i="1" r="AZ97"/>
  <c i="6" r="J34"/>
  <c i="1" r="AW99"/>
  <c i="4" r="J33"/>
  <c i="1" r="AV97"/>
  <c i="6" r="F36"/>
  <c i="1" r="BC99"/>
  <c i="2" r="F36"/>
  <c i="1" r="BC95"/>
  <c i="3" r="F33"/>
  <c i="1" r="AZ96"/>
  <c i="4" r="J34"/>
  <c i="1" r="AW97"/>
  <c i="5" r="F36"/>
  <c i="1" r="BC98"/>
  <c i="7" r="F36"/>
  <c i="1" r="BC100"/>
  <c i="2" r="J34"/>
  <c i="1" r="AW95"/>
  <c i="3" r="J34"/>
  <c i="1" r="AW96"/>
  <c i="4" r="F37"/>
  <c i="1" r="BD97"/>
  <c i="5" r="F37"/>
  <c i="1" r="BD98"/>
  <c i="7" r="F37"/>
  <c i="1" r="BD100"/>
  <c i="3" r="F36"/>
  <c i="1" r="BC96"/>
  <c i="6" r="J33"/>
  <c i="1" r="AV99"/>
  <c i="8" r="J33"/>
  <c i="1" r="AV101"/>
  <c i="2" r="F37"/>
  <c i="1" r="BD95"/>
  <c i="2" r="F34"/>
  <c i="1" r="BA95"/>
  <c i="3" r="J33"/>
  <c i="1" r="AV96"/>
  <c i="5" r="J34"/>
  <c i="1" r="AW98"/>
  <c i="6" r="F37"/>
  <c i="1" r="BD99"/>
  <c i="8" r="F34"/>
  <c i="1" r="BA101"/>
  <c i="4" r="F34"/>
  <c i="1" r="BA97"/>
  <c i="7" r="J34"/>
  <c i="1" r="AW100"/>
  <c i="8" r="F37"/>
  <c i="1" r="BD101"/>
  <c i="4" r="F36"/>
  <c i="1" r="BC97"/>
  <c i="7" r="F33"/>
  <c i="1" r="AZ100"/>
  <c i="8" r="J34"/>
  <c i="1" r="AW101"/>
  <c i="5" r="F33"/>
  <c i="1" r="AZ98"/>
  <c i="6" r="F34"/>
  <c i="1" r="BA99"/>
  <c i="8" r="F36"/>
  <c i="1" r="BC101"/>
  <c i="8" l="1" r="T126"/>
  <c r="T125"/>
  <c i="2" r="BK126"/>
  <c r="J126"/>
  <c r="J97"/>
  <c i="5" r="P126"/>
  <c i="1" r="AU98"/>
  <c i="7" r="T123"/>
  <c r="T122"/>
  <c i="8" r="R126"/>
  <c r="R125"/>
  <c i="6" r="T123"/>
  <c r="T122"/>
  <c i="4" r="P124"/>
  <c i="1" r="AU97"/>
  <c i="7" r="P122"/>
  <c i="1" r="AU100"/>
  <c i="3" r="T125"/>
  <c r="T124"/>
  <c i="6" r="R123"/>
  <c r="R122"/>
  <c i="7" r="BK123"/>
  <c r="BK122"/>
  <c r="J122"/>
  <c r="J96"/>
  <c i="5" r="R127"/>
  <c r="R126"/>
  <c i="8" r="P126"/>
  <c r="P125"/>
  <c i="1" r="AU101"/>
  <c i="6" r="BK123"/>
  <c r="BK122"/>
  <c r="J122"/>
  <c r="J96"/>
  <c i="2" r="T126"/>
  <c r="T125"/>
  <c r="P126"/>
  <c r="P125"/>
  <c i="1" r="AU95"/>
  <c i="2" r="BK156"/>
  <c r="J156"/>
  <c r="J103"/>
  <c i="5" r="BK153"/>
  <c r="J153"/>
  <c r="J104"/>
  <c i="3" r="BK153"/>
  <c r="J153"/>
  <c r="J102"/>
  <c i="8" r="BK126"/>
  <c r="J126"/>
  <c r="J97"/>
  <c r="BK156"/>
  <c r="J156"/>
  <c r="J102"/>
  <c i="4" r="BK149"/>
  <c r="J149"/>
  <c r="J102"/>
  <c i="5" r="BK126"/>
  <c r="J126"/>
  <c r="J96"/>
  <c i="4" r="J125"/>
  <c r="J97"/>
  <c i="3" r="J125"/>
  <c r="J97"/>
  <c i="1" r="AT96"/>
  <c r="AT100"/>
  <c i="2" r="F35"/>
  <c i="1" r="BB95"/>
  <c i="3" r="F35"/>
  <c i="1" r="BB96"/>
  <c r="AZ94"/>
  <c r="W29"/>
  <c r="AT95"/>
  <c r="AT101"/>
  <c r="BA94"/>
  <c r="W30"/>
  <c r="AT97"/>
  <c i="6" r="F35"/>
  <c i="1" r="BB99"/>
  <c r="AT98"/>
  <c i="8" r="F35"/>
  <c i="1" r="BB101"/>
  <c r="AT99"/>
  <c r="BC94"/>
  <c r="W32"/>
  <c i="5" r="F35"/>
  <c i="1" r="BB98"/>
  <c r="BD94"/>
  <c r="W33"/>
  <c i="4" r="F35"/>
  <c i="1" r="BB97"/>
  <c i="7" r="F35"/>
  <c i="1" r="BB100"/>
  <c i="4" l="1" r="BK124"/>
  <c r="J124"/>
  <c r="J96"/>
  <c i="2" r="BK125"/>
  <c r="J125"/>
  <c r="J96"/>
  <c i="8" r="BK125"/>
  <c r="J125"/>
  <c r="J96"/>
  <c i="3" r="BK124"/>
  <c r="J124"/>
  <c i="6" r="J123"/>
  <c r="J97"/>
  <c i="7" r="J123"/>
  <c r="J97"/>
  <c i="1" r="AU94"/>
  <c i="7" r="J30"/>
  <c i="1" r="AG100"/>
  <c i="6" r="J30"/>
  <c i="1" r="AG99"/>
  <c r="BB94"/>
  <c r="W31"/>
  <c i="3" r="J30"/>
  <c i="1" r="AG96"/>
  <c i="5" r="J30"/>
  <c i="1" r="AG98"/>
  <c r="AN98"/>
  <c r="AY94"/>
  <c r="AW94"/>
  <c r="AK30"/>
  <c r="AV94"/>
  <c r="AK29"/>
  <c i="3" l="1" r="J39"/>
  <c i="7" r="J39"/>
  <c i="3" r="J96"/>
  <c i="6" r="J39"/>
  <c i="5" r="J39"/>
  <c i="1" r="AN96"/>
  <c r="AN100"/>
  <c r="AN99"/>
  <c i="8" r="J30"/>
  <c i="1" r="AG101"/>
  <c i="2" r="J30"/>
  <c i="1" r="AG95"/>
  <c r="AN95"/>
  <c r="AT94"/>
  <c i="4" r="J30"/>
  <c i="1" r="AG97"/>
  <c r="AN97"/>
  <c r="AX94"/>
  <c i="8" l="1" r="J39"/>
  <c i="4" r="J39"/>
  <c i="2" r="J39"/>
  <c i="1" r="AN101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<sst xmlns="http://schemas.openxmlformats.org/spreadsheetml/2006/main">
  <si>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</si>
  <si>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</si>
  <si>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</si>
  <si>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</si>
  <si>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</si>
  <si>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{74340844-cfa6-4155-b8e6-5793b3e77303}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</si>
  <si>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</si>
  <si>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</si>
  <si>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</si>
  <si>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</si>
  <si>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</si>
  <si>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</si>
  <si>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</si>
  <si>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</si>
  <si>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65425081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</si>
  <si>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</si>
  <si>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</si>
  <si>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Demolice objektů u OŘ Plzeň</t>
  </si>
  <si>
    <t>KSO:</t>
  </si>
  <si>
    <t>CC-CZ:</t>
  </si>
  <si>
    <t>Místo:</t>
  </si>
  <si>
    <t xml:space="preserve"> </t>
  </si>
  <si>
    <t>Datum:</t>
  </si>
  <si>
    <t>7. 7. 2025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</si>
  <si>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</si>
  <si>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</si>
  <si>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</si>
  <si>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</si>
  <si>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</si>
  <si>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</si>
  <si>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</si>
  <si>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</si>
  <si>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</si>
  <si>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</si>
  <si>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</si>
  <si>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</si>
  <si>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</si>
  <si>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</si>
  <si>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</si>
  <si>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</si>
  <si>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</si>
  <si>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</si>
  <si>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</si>
  <si>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</si>
  <si>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</si>
  <si>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</si>
  <si>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</si>
  <si>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</si>
  <si>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</si>
  <si>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</si>
  <si>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</si>
  <si>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</si>
  <si>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</si>
  <si>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</si>
  <si>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</si>
  <si>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</si>
  <si>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</si>
  <si>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</si>
  <si>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</si>
  <si>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</si>
  <si>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</si>
  <si>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</si>
  <si>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</si>
  <si>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</si>
  <si>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</si>
  <si>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</si>
  <si>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</si>
  <si>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</si>
  <si>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</si>
  <si>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</si>
  <si>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</si>
  <si>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</si>
  <si>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</si>
  <si>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</si>
  <si>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</si>
  <si>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</si>
  <si>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</si>
  <si>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</si>
  <si>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</si>
  <si>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Demolice garáže Blatná</t>
  </si>
  <si>
    <t>STA</t>
  </si>
  <si>
    <t>1</t>
  </si>
  <si>
    <t>{49fc8861-f6b6-4044-8af8-3027d9bd4817}</t>
  </si>
  <si>
    <t>2</t>
  </si>
  <si>
    <t>SO 02</t>
  </si>
  <si>
    <t>Demolice výpravní budovy Dynín</t>
  </si>
  <si>
    <t>{8f7a157a-3395-4330-861e-aa10275b5f5c}</t>
  </si>
  <si>
    <t>SO 03</t>
  </si>
  <si>
    <t>Demolice strážního domku Nemanice</t>
  </si>
  <si>
    <t>{eaa263e0-99c9-4c0f-b9b8-0243a905da1d}</t>
  </si>
  <si>
    <t>SO 04</t>
  </si>
  <si>
    <t>Demolice objektu Plasy</t>
  </si>
  <si>
    <t>{7863e474-6ed2-4b56-8ec9-7856f9848046}</t>
  </si>
  <si>
    <t>SO 05</t>
  </si>
  <si>
    <t>Demolice objektu Veselí nad Lužnicí</t>
  </si>
  <si>
    <t>{bd983991-dcb5-4ffb-bba5-8fc5a2696b6b}</t>
  </si>
  <si>
    <t>SO 06</t>
  </si>
  <si>
    <t>Demolice strážního domku Třemošná</t>
  </si>
  <si>
    <t>{796126d2-20d4-41d7-9d61-2d4402025885}</t>
  </si>
  <si>
    <t>SO 07</t>
  </si>
  <si>
    <t>Demolice strážního domku Vimperk</t>
  </si>
  <si>
    <t>{8a0df63c-69a3-4581-a1aa-d48d7e5ef8c2}</t>
  </si>
  <si>
    <t>KRYCÍ LIST SOUPISU PRACÍ</t>
  </si>
  <si>
    <t>Objekt:</t>
  </si>
  <si>
    <t>SO 01 - Demolice garáže Blatná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</si>
  <si>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</si>
  <si>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</si>
  <si>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</si>
  <si>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</si>
  <si>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</si>
  <si>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HSV - Práce a dodávky HSV   </t>
  </si>
  <si>
    <t xml:space="preserve">    1 - Zemní práce   </t>
  </si>
  <si>
    <t xml:space="preserve">    998 - Přesun hmot</t>
  </si>
  <si>
    <t xml:space="preserve">    765 - Krytina skládaná   </t>
  </si>
  <si>
    <t xml:space="preserve">    9 - Ostatní konstrukce a práce, bourání   </t>
  </si>
  <si>
    <t xml:space="preserve">    997 - Přesun sutě   </t>
  </si>
  <si>
    <t>PSV - Práce a dodávky PSV</t>
  </si>
  <si>
    <t xml:space="preserve">    762 - Konstrukce tesařské</t>
  </si>
  <si>
    <t xml:space="preserve">VRN - Vedlejší rozpočtové náklady  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</si>
  <si>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</si>
  <si>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</si>
  <si>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</si>
  <si>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</si>
  <si>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</si>
  <si>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</si>
  <si>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</si>
  <si>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</si>
  <si>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</si>
  <si>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</si>
  <si>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</si>
  <si>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</si>
  <si>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</si>
  <si>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</si>
  <si>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Práce a dodávky HSV   </t>
  </si>
  <si>
    <t>ROZPOCET</t>
  </si>
  <si>
    <t xml:space="preserve">Zemní práce   </t>
  </si>
  <si>
    <t>K</t>
  </si>
  <si>
    <t>111211101</t>
  </si>
  <si>
    <t>Odstranění křovin a stromů průměru kmene do 100 mm i s kořeny sklonu terénu do 1:5 ručně</t>
  </si>
  <si>
    <t>m2</t>
  </si>
  <si>
    <t>4</t>
  </si>
  <si>
    <t>VV</t>
  </si>
  <si>
    <t>15</t>
  </si>
  <si>
    <t>181101121</t>
  </si>
  <si>
    <t>Úprava pozemku s rozpojením, přehrnutím, urovnáním a přehrnutím do 20 m zeminy skupiny 1 a 2</t>
  </si>
  <si>
    <t>m3</t>
  </si>
  <si>
    <t>15*0,3</t>
  </si>
  <si>
    <t>3</t>
  </si>
  <si>
    <t>181351003</t>
  </si>
  <si>
    <t>Rozprostření ornice tl vrstvy do 200 mm pl do 100 m2 v rovině nebo ve svahu do 1:5 strojně</t>
  </si>
  <si>
    <t>6</t>
  </si>
  <si>
    <t>M</t>
  </si>
  <si>
    <t>10364101</t>
  </si>
  <si>
    <t>zemina pro terénní úpravy - ornice</t>
  </si>
  <si>
    <t>t</t>
  </si>
  <si>
    <t>8</t>
  </si>
  <si>
    <t>15*0,15*1,5</t>
  </si>
  <si>
    <t>5</t>
  </si>
  <si>
    <t>181411131</t>
  </si>
  <si>
    <t>Založení parkového trávníku výsevem pl do 1000 m2 v rovině a ve svahu do 1:5</t>
  </si>
  <si>
    <t>10</t>
  </si>
  <si>
    <t>00572410</t>
  </si>
  <si>
    <t>osivo směs travní parková</t>
  </si>
  <si>
    <t>kg</t>
  </si>
  <si>
    <t>15*0,02 'Přepočtené koeficientem množství</t>
  </si>
  <si>
    <t>998</t>
  </si>
  <si>
    <t>Přesun hmot</t>
  </si>
  <si>
    <t>7</t>
  </si>
  <si>
    <t>998001123</t>
  </si>
  <si>
    <t>Přesun hmot pro demolice objektů výšky do 21 m</t>
  </si>
  <si>
    <t>-668275954</t>
  </si>
  <si>
    <t>765</t>
  </si>
  <si>
    <t xml:space="preserve">Krytina skládaná   </t>
  </si>
  <si>
    <t>765131851</t>
  </si>
  <si>
    <t>Demontáž vlnité vláknocementové krytiny sklonu do 30° do suti</t>
  </si>
  <si>
    <t>16</t>
  </si>
  <si>
    <t>14</t>
  </si>
  <si>
    <t>9</t>
  </si>
  <si>
    <t xml:space="preserve">Ostatní konstrukce a práce, bourání   </t>
  </si>
  <si>
    <t>981011712</t>
  </si>
  <si>
    <t>Demolice budov postupným rozebíráním z monolitického nebo montovaného železobetonu včetně výplňového zdiva, s podílem konstrukcí přes 10 do 15 %</t>
  </si>
  <si>
    <t>-803733130</t>
  </si>
  <si>
    <t>41 "viz. pasport"</t>
  </si>
  <si>
    <t>997</t>
  </si>
  <si>
    <t xml:space="preserve">Přesun sutě   </t>
  </si>
  <si>
    <t>997002611</t>
  </si>
  <si>
    <t>Nakládání suti a vybouraných hmot</t>
  </si>
  <si>
    <t>434281550</t>
  </si>
  <si>
    <t>11</t>
  </si>
  <si>
    <t>997006512</t>
  </si>
  <si>
    <t>Vodorovné doprava suti s naložením a složením na skládku přes 100 m do 1 km</t>
  </si>
  <si>
    <t>1492920226</t>
  </si>
  <si>
    <t>997006519</t>
  </si>
  <si>
    <t>Příplatek k vodorovnému přemístění suti na skládku ZKD 1 km přes 1 km</t>
  </si>
  <si>
    <t>1603790467</t>
  </si>
  <si>
    <t>13,103*20 'Přepočtené koeficientem množství</t>
  </si>
  <si>
    <t>13</t>
  </si>
  <si>
    <t>94620220</t>
  </si>
  <si>
    <t>poplatek za uložení komunálního odpadu zatříděného kódem 20 03 01</t>
  </si>
  <si>
    <t>32</t>
  </si>
  <si>
    <t>997013811</t>
  </si>
  <si>
    <t>Poplatek za uložení na skládce (skládkovné) stavebního odpadu dřevěného kód odpadu 17 02 01</t>
  </si>
  <si>
    <t>26</t>
  </si>
  <si>
    <t>997013821</t>
  </si>
  <si>
    <t>Poplatek za uložení na skládce (skládkovné) stavebního odpadu s obsahem azbestu kód odpadu 17 06 05</t>
  </si>
  <si>
    <t>28</t>
  </si>
  <si>
    <t>997013862</t>
  </si>
  <si>
    <t>Poplatek za uložení stavebního odpadu na recyklační skládce (skládkovné) z armovaného betonu kód odpadu 17 01 01</t>
  </si>
  <si>
    <t>30</t>
  </si>
  <si>
    <t>PSV</t>
  </si>
  <si>
    <t>Práce a dodávky PSV</t>
  </si>
  <si>
    <t>762</t>
  </si>
  <si>
    <t>Konstrukce tesařské</t>
  </si>
  <si>
    <t>17</t>
  </si>
  <si>
    <t>762331811</t>
  </si>
  <si>
    <t>Demontáž vázaných konstrukcí krovů sklonu do 60° z hranolů, hranolků, fošen, průřezové plochy do 120 cm2</t>
  </si>
  <si>
    <t>m</t>
  </si>
  <si>
    <t>47535030</t>
  </si>
  <si>
    <t>VRN</t>
  </si>
  <si>
    <t xml:space="preserve">Vedlejší rozpočtové náklady   </t>
  </si>
  <si>
    <t>18</t>
  </si>
  <si>
    <t>012164000</t>
  </si>
  <si>
    <t>Vytyčení a zaměření inženýrských sítí</t>
  </si>
  <si>
    <t>kpl</t>
  </si>
  <si>
    <t>1024</t>
  </si>
  <si>
    <t>34</t>
  </si>
  <si>
    <t>19</t>
  </si>
  <si>
    <t>064203000</t>
  </si>
  <si>
    <t>Práce se škodlivými materiály</t>
  </si>
  <si>
    <t>973205086</t>
  </si>
  <si>
    <t>P</t>
  </si>
  <si>
    <t xml:space="preserve">Poznámka k položce:_x000d_
- ochranná opatření při likvidaci azbestocementové krytiny_x000d_
</t>
  </si>
  <si>
    <t>20</t>
  </si>
  <si>
    <t>070001000</t>
  </si>
  <si>
    <t>Provozní vlivy</t>
  </si>
  <si>
    <t>-178753940</t>
  </si>
  <si>
    <t>030001000</t>
  </si>
  <si>
    <t>Zařízení staveniště</t>
  </si>
  <si>
    <t>-1785699288</t>
  </si>
  <si>
    <t>SO 02 - Demolice výpravní budovy Dynín</t>
  </si>
  <si>
    <t xml:space="preserve">    998 - Přesun hmot   </t>
  </si>
  <si>
    <t xml:space="preserve">PSV - Práce a dodávky PSV   </t>
  </si>
  <si>
    <t xml:space="preserve">    764 - Konstrukce klempířské   </t>
  </si>
  <si>
    <t>230*0,3</t>
  </si>
  <si>
    <t>230</t>
  </si>
  <si>
    <t>230*0,15*1,5</t>
  </si>
  <si>
    <t>230*0,02 'Přepočtené koeficientem množství</t>
  </si>
  <si>
    <t>966071721</t>
  </si>
  <si>
    <t>Bourání sloupků a vzpěr plotových ocelových do 2,5 m odřezáním</t>
  </si>
  <si>
    <t>kus</t>
  </si>
  <si>
    <t>966072810</t>
  </si>
  <si>
    <t>Rozebrání rámového oplocení na ocelové sloupky v do 1 m</t>
  </si>
  <si>
    <t>981011111</t>
  </si>
  <si>
    <t>Demolice budov dřevěných lehkých jednostranně obitých postupným rozebíráním</t>
  </si>
  <si>
    <t>981011312</t>
  </si>
  <si>
    <t>Demolice budov postupným rozebíráním z cihel, kamene, smíšeného nebo hrázděného zdiva, tvárnic na maltu vápennou nebo vápenocementovou s podílem konstrukcí přes 10 do 15 %</t>
  </si>
  <si>
    <t>318187224</t>
  </si>
  <si>
    <t>1210 "viz. pasport"</t>
  </si>
  <si>
    <t>1622736824</t>
  </si>
  <si>
    <t>1929877368</t>
  </si>
  <si>
    <t>-1302699521</t>
  </si>
  <si>
    <t>303,633*20 'Přepočtené koeficientem množství</t>
  </si>
  <si>
    <t>997013871</t>
  </si>
  <si>
    <t>Poplatek za uložení stavebního odpadu na recyklační skládce (skládkovné) směsného stavebního a demoličního kód odpadu 17 09 04</t>
  </si>
  <si>
    <t xml:space="preserve">Přesun hmot   </t>
  </si>
  <si>
    <t>Přesun hmot pro demolice objektů v do 21 m</t>
  </si>
  <si>
    <t>1469488865</t>
  </si>
  <si>
    <t xml:space="preserve">Práce a dodávky PSV   </t>
  </si>
  <si>
    <t>764</t>
  </si>
  <si>
    <t xml:space="preserve">Konstrukce klempířské   </t>
  </si>
  <si>
    <t>764001821</t>
  </si>
  <si>
    <t>Demontáž krytiny ze svitků nebo tabulí do suti</t>
  </si>
  <si>
    <t>36</t>
  </si>
  <si>
    <t>38</t>
  </si>
  <si>
    <t>40</t>
  </si>
  <si>
    <t>42</t>
  </si>
  <si>
    <t>SO 03 - Demolice strážního domku Nemanice</t>
  </si>
  <si>
    <t>76*0,3</t>
  </si>
  <si>
    <t>76</t>
  </si>
  <si>
    <t>76*0,15*1,5</t>
  </si>
  <si>
    <t>76*0,02 'Přepočtené koeficientem množství</t>
  </si>
  <si>
    <t>678194254</t>
  </si>
  <si>
    <t>388 "viz. pasport"</t>
  </si>
  <si>
    <t>-218282724</t>
  </si>
  <si>
    <t>1703448893</t>
  </si>
  <si>
    <t>644162620</t>
  </si>
  <si>
    <t>97,368*10 'Přepočtené koeficientem množství</t>
  </si>
  <si>
    <t>313615403</t>
  </si>
  <si>
    <t>SO 04 - Demolice objektu Plasy</t>
  </si>
  <si>
    <t xml:space="preserve">    4 - Vodorovné konstrukce   </t>
  </si>
  <si>
    <t xml:space="preserve">Vodorovné konstrukce   </t>
  </si>
  <si>
    <t>440351202</t>
  </si>
  <si>
    <t>Odstranění bednění střech šířka dna do 250 mm</t>
  </si>
  <si>
    <t>219299956</t>
  </si>
  <si>
    <t>220 "viz. pasport"</t>
  </si>
  <si>
    <t>1011773203</t>
  </si>
  <si>
    <t>241475329</t>
  </si>
  <si>
    <t>-301730639</t>
  </si>
  <si>
    <t>55,567*20 'Přepočtené koeficientem množství</t>
  </si>
  <si>
    <t>24</t>
  </si>
  <si>
    <t>Poplatek za uložení komunálního odpadu zatříděného kódem 20 03 01</t>
  </si>
  <si>
    <t>-1840312823</t>
  </si>
  <si>
    <t>2127784275</t>
  </si>
  <si>
    <t>22</t>
  </si>
  <si>
    <t>SO 05 - Demolice objektu Veselí nad Lužnicí</t>
  </si>
  <si>
    <t xml:space="preserve">    997 - Doprava suti a vybouraných hmot   </t>
  </si>
  <si>
    <t>75*0,3</t>
  </si>
  <si>
    <t>75</t>
  </si>
  <si>
    <t>75*0,15*1,5</t>
  </si>
  <si>
    <t>75*0,02 'Přepočtené koeficientem množství</t>
  </si>
  <si>
    <t>966071822</t>
  </si>
  <si>
    <t>Rozebrání oplocení z drátěného pletiva se čtvercovými oky v přes 1,6 do 2,0 m</t>
  </si>
  <si>
    <t>Demolice budov zděných na MVC podíl konstrukcí přes 10 do 15 % postupným rozebíráním</t>
  </si>
  <si>
    <t>Demolice budov ze železobetonu podíl konstrukcí přes 10 do 15 % postupným rozebíráním</t>
  </si>
  <si>
    <t xml:space="preserve">Doprava suti a vybouraných hmot   </t>
  </si>
  <si>
    <t>Nakládání suti a vybouraných hmot na dopravní prostředek pro vodorovné přemístění</t>
  </si>
  <si>
    <t>351122833</t>
  </si>
  <si>
    <t>Vodorovná doprava suti na skládku s naložením na dopravní prostředek a složením přes 100 m do 1 km</t>
  </si>
  <si>
    <t>2017563025</t>
  </si>
  <si>
    <t>Vodorovná doprava suti na skládku Příplatek k ceně -6512 za každý další i započatý 1 km</t>
  </si>
  <si>
    <t>1745263732</t>
  </si>
  <si>
    <t>10,779*20 'Přepočtené koeficientem množství</t>
  </si>
  <si>
    <t>2057943738</t>
  </si>
  <si>
    <t>0,5*10 'Přepočtené koeficientem množství</t>
  </si>
  <si>
    <t>997013814</t>
  </si>
  <si>
    <t>Poplatek za uložení na skládce (skládkovné) stavebního odpadu izolací kód odpadu 17 06 04</t>
  </si>
  <si>
    <t>-2118049797</t>
  </si>
  <si>
    <t>SO 06 - Demolice strážního domku Třemošná</t>
  </si>
  <si>
    <t>62*0,3</t>
  </si>
  <si>
    <t>62</t>
  </si>
  <si>
    <t>62*0,15*1,5</t>
  </si>
  <si>
    <t>62*0,02 'Přepočtené koeficientem množství</t>
  </si>
  <si>
    <t>466 "viz. pasport"</t>
  </si>
  <si>
    <t>-1527428119</t>
  </si>
  <si>
    <t>-1888649664</t>
  </si>
  <si>
    <t>1955420906</t>
  </si>
  <si>
    <t>116,5*20 'Přepočtené koeficientem množství</t>
  </si>
  <si>
    <t>755900051</t>
  </si>
  <si>
    <t>425929339</t>
  </si>
  <si>
    <t>SO 07 - Demolice strážního domku Vimperk</t>
  </si>
  <si>
    <t xml:space="preserve">    765 - Krytina skládaná</t>
  </si>
  <si>
    <t xml:space="preserve">    VRN6 - Územní vlivy</t>
  </si>
  <si>
    <t>65*0,3</t>
  </si>
  <si>
    <t>65</t>
  </si>
  <si>
    <t>65*0,15*1,5</t>
  </si>
  <si>
    <t>65*0,02 'Přepočtené koeficientem množství</t>
  </si>
  <si>
    <t>966052121</t>
  </si>
  <si>
    <t>Bourání plotových sloupků a vzpěr železobetonových výšky do 2,5 m s betonovou patkou</t>
  </si>
  <si>
    <t>344072212</t>
  </si>
  <si>
    <t>Rozebrání oplocení z pletiva drátěného se čtvercovými oky, výšky přes 1,6 do 2,0 m</t>
  </si>
  <si>
    <t>-1206721796</t>
  </si>
  <si>
    <t>Demolice budov postupným rozebíráním dřevěných lehkých, jednostranně obitých</t>
  </si>
  <si>
    <t>-1741891446</t>
  </si>
  <si>
    <t>3,50*5,00*3,50</t>
  </si>
  <si>
    <t>257 "viz. pasport"</t>
  </si>
  <si>
    <t>69,52*20 'Přepočtené koeficientem množství</t>
  </si>
  <si>
    <t>Poplatek za uložení stavebního odpadu na skládce (skládkovné) dřevěného zatříděného do Katalogu odpadů pod kódem 17 02 01</t>
  </si>
  <si>
    <t>1402254858</t>
  </si>
  <si>
    <t>Poplatek za uložení stavebního odpadu na skládce (skládkovné) ze stavebních materiálů obsahujících azbest zatříděných do Katalogu odpadů pod kódem 17 06 05</t>
  </si>
  <si>
    <t>-510119325</t>
  </si>
  <si>
    <t>Krytina skládaná</t>
  </si>
  <si>
    <t>765131801</t>
  </si>
  <si>
    <t>Demontáž vláknocementové krytiny skládané sklonu do 30° do suti</t>
  </si>
  <si>
    <t>1545174036</t>
  </si>
  <si>
    <t>3,50*5,00</t>
  </si>
  <si>
    <t>VRN6</t>
  </si>
  <si>
    <t>Územní vlivy</t>
  </si>
  <si>
    <t>-1646048803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</si>
</sst>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20.jpg" /><Relationship Id="rId2" Type="http://schemas.openxmlformats.org/officeDocument/2006/relationships/image" Target="../media/image21.jpg" /><Relationship Id="rId3" Type="http://schemas.openxmlformats.org/officeDocument/2006/relationships/image" Target="../media/image22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24.jpg" /><Relationship Id="rId2" Type="http://schemas.openxmlformats.org/officeDocument/2006/relationships/image" Target="../media/image25.jpg" /><Relationship Id="rId3" Type="http://schemas.openxmlformats.org/officeDocument/2006/relationships/image" Target="../media/image2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28.jpg" /><Relationship Id="rId2" Type="http://schemas.openxmlformats.org/officeDocument/2006/relationships/image" Target="../media/image29.jpg" /><Relationship Id="rId3" Type="http://schemas.openxmlformats.org/officeDocument/2006/relationships/image" Target="../media/image3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111</xdr:row>
      <xdr:rowOff>0</xdr:rowOff>
    </xdr:from>
    <xdr:to>
      <xdr:col>9</xdr:col>
      <xdr:colOff>1215390</xdr:colOff>
      <xdr:row>115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110</xdr:row>
      <xdr:rowOff>0</xdr:rowOff>
    </xdr:from>
    <xdr:to>
      <xdr:col>9</xdr:col>
      <xdr:colOff>1215390</xdr:colOff>
      <xdr:row>114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110</xdr:row>
      <xdr:rowOff>0</xdr:rowOff>
    </xdr:from>
    <xdr:to>
      <xdr:col>9</xdr:col>
      <xdr:colOff>1215390</xdr:colOff>
      <xdr:row>114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112</xdr:row>
      <xdr:rowOff>0</xdr:rowOff>
    </xdr:from>
    <xdr:to>
      <xdr:col>9</xdr:col>
      <xdr:colOff>1215390</xdr:colOff>
      <xdr:row>116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108</xdr:row>
      <xdr:rowOff>0</xdr:rowOff>
    </xdr:from>
    <xdr:to>
      <xdr:col>9</xdr:col>
      <xdr:colOff>1215390</xdr:colOff>
      <xdr:row>112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108</xdr:row>
      <xdr:rowOff>0</xdr:rowOff>
    </xdr:from>
    <xdr:to>
      <xdr:col>9</xdr:col>
      <xdr:colOff>1215390</xdr:colOff>
      <xdr:row>112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111</xdr:row>
      <xdr:rowOff>0</xdr:rowOff>
    </xdr:from>
    <xdr:to>
      <xdr:col>9</xdr:col>
      <xdr:colOff>1215390</xdr:colOff>
      <xdr:row>115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hidden="1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hidden="1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s="3" customFormat="1" ht="14.4" customHeight="1">
      <c r="A31" s="3"/>
      <c r="B31" s="44"/>
      <c r="C31" s="45"/>
      <c r="D31" s="50" t="s">
        <v>37</v>
      </c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3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3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3" t="s">
        <v>48</v>
      </c>
      <c r="AI60" s="40"/>
      <c r="AJ60" s="40"/>
      <c r="AK60" s="40"/>
      <c r="AL60" s="40"/>
      <c r="AM60" s="63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3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3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3" t="s">
        <v>48</v>
      </c>
      <c r="AI75" s="40"/>
      <c r="AJ75" s="40"/>
      <c r="AK75" s="40"/>
      <c r="AL75" s="40"/>
      <c r="AM75" s="63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2"/>
      <c r="BE77" s="36"/>
    </row>
    <row r="81" s="2" customFormat="1" ht="6.96" customHeight="1">
      <c r="A81" s="36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9"/>
      <c r="C84" s="30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65425081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Demolice objektů u OŘ Plzeň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7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8" t="str">
        <f>IF(AN8= "","",AN8)</f>
        <v>7. 7. 2025</v>
      </c>
      <c r="AN87" s="78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70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9" t="str">
        <f>IF(E17="","",E17)</f>
        <v xml:space="preserve"> </v>
      </c>
      <c r="AN89" s="70"/>
      <c r="AO89" s="70"/>
      <c r="AP89" s="70"/>
      <c r="AQ89" s="38"/>
      <c r="AR89" s="42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70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9" t="str">
        <f>IF(E20="","",E20)</f>
        <v xml:space="preserve"> </v>
      </c>
      <c r="AN90" s="70"/>
      <c r="AO90" s="70"/>
      <c r="AP90" s="70"/>
      <c r="AQ90" s="38"/>
      <c r="AR90" s="42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6"/>
    </row>
    <row r="92" s="2" customFormat="1" ht="29.28" customHeight="1">
      <c r="A92" s="36"/>
      <c r="B92" s="37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2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6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ROUND(SUM(AG95:AG101),2)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ROUND(SUM(AS95:AS101),2)</f>
        <v>0</v>
      </c>
      <c r="AT94" s="113">
        <f>ROUND(SUM(AV94:AW94),2)</f>
        <v>0</v>
      </c>
      <c r="AU94" s="114">
        <f>ROUND(SUM(AU95:AU101),5)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ROUND(SUM(AZ95:AZ101),2)</f>
        <v>0</v>
      </c>
      <c r="BA94" s="113">
        <f>ROUND(SUM(BA95:BA101),2)</f>
        <v>0</v>
      </c>
      <c r="BB94" s="113">
        <f>ROUND(SUM(BB95:BB101),2)</f>
        <v>0</v>
      </c>
      <c r="BC94" s="113">
        <f>ROUND(SUM(BC95:BC101),2)</f>
        <v>0</v>
      </c>
      <c r="BD94" s="115">
        <f>ROUND(SUM(BD95:BD101),2)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Demolice garáže B...'!J30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'SO 01 - Demolice garáže B...'!P125</f>
        <v>0</v>
      </c>
      <c r="AV95" s="127">
        <f>'SO 01 - Demolice garáže B...'!J33</f>
        <v>0</v>
      </c>
      <c r="AW95" s="127">
        <f>'SO 01 - Demolice garáže B...'!J34</f>
        <v>0</v>
      </c>
      <c r="AX95" s="127">
        <f>'SO 01 - Demolice garáže B...'!J35</f>
        <v>0</v>
      </c>
      <c r="AY95" s="127">
        <f>'SO 01 - Demolice garáže B...'!J36</f>
        <v>0</v>
      </c>
      <c r="AZ95" s="127">
        <f>'SO 01 - Demolice garáže B...'!F33</f>
        <v>0</v>
      </c>
      <c r="BA95" s="127">
        <f>'SO 01 - Demolice garáže B...'!F34</f>
        <v>0</v>
      </c>
      <c r="BB95" s="127">
        <f>'SO 01 - Demolice garáže B...'!F35</f>
        <v>0</v>
      </c>
      <c r="BC95" s="127">
        <f>'SO 01 - Demolice garáže B...'!F36</f>
        <v>0</v>
      </c>
      <c r="BD95" s="129">
        <f>'SO 01 - Demolice garáže B...'!F37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02 - Demolice výpravní...'!J30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'SO 02 - Demolice výpravní...'!P124</f>
        <v>0</v>
      </c>
      <c r="AV96" s="127">
        <f>'SO 02 - Demolice výpravní...'!J33</f>
        <v>0</v>
      </c>
      <c r="AW96" s="127">
        <f>'SO 02 - Demolice výpravní...'!J34</f>
        <v>0</v>
      </c>
      <c r="AX96" s="127">
        <f>'SO 02 - Demolice výpravní...'!J35</f>
        <v>0</v>
      </c>
      <c r="AY96" s="127">
        <f>'SO 02 - Demolice výpravní...'!J36</f>
        <v>0</v>
      </c>
      <c r="AZ96" s="127">
        <f>'SO 02 - Demolice výpravní...'!F33</f>
        <v>0</v>
      </c>
      <c r="BA96" s="127">
        <f>'SO 02 - Demolice výpravní...'!F34</f>
        <v>0</v>
      </c>
      <c r="BB96" s="127">
        <f>'SO 02 - Demolice výpravní...'!F35</f>
        <v>0</v>
      </c>
      <c r="BC96" s="127">
        <f>'SO 02 - Demolice výpravní...'!F36</f>
        <v>0</v>
      </c>
      <c r="BD96" s="129">
        <f>'SO 02 - Demolice výpravní...'!F37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16.5" customHeight="1">
      <c r="A97" s="118" t="s">
        <v>77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88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03 - Demolice strážníh...'!J30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26">
        <v>0</v>
      </c>
      <c r="AT97" s="127">
        <f>ROUND(SUM(AV97:AW97),2)</f>
        <v>0</v>
      </c>
      <c r="AU97" s="128">
        <f>'SO 03 - Demolice strážníh...'!P124</f>
        <v>0</v>
      </c>
      <c r="AV97" s="127">
        <f>'SO 03 - Demolice strážníh...'!J33</f>
        <v>0</v>
      </c>
      <c r="AW97" s="127">
        <f>'SO 03 - Demolice strážníh...'!J34</f>
        <v>0</v>
      </c>
      <c r="AX97" s="127">
        <f>'SO 03 - Demolice strážníh...'!J35</f>
        <v>0</v>
      </c>
      <c r="AY97" s="127">
        <f>'SO 03 - Demolice strážníh...'!J36</f>
        <v>0</v>
      </c>
      <c r="AZ97" s="127">
        <f>'SO 03 - Demolice strážníh...'!F33</f>
        <v>0</v>
      </c>
      <c r="BA97" s="127">
        <f>'SO 03 - Demolice strážníh...'!F34</f>
        <v>0</v>
      </c>
      <c r="BB97" s="127">
        <f>'SO 03 - Demolice strážníh...'!F35</f>
        <v>0</v>
      </c>
      <c r="BC97" s="127">
        <f>'SO 03 - Demolice strážníh...'!F36</f>
        <v>0</v>
      </c>
      <c r="BD97" s="129">
        <f>'SO 03 - Demolice strážníh...'!F37</f>
        <v>0</v>
      </c>
      <c r="BE97" s="7"/>
      <c r="BT97" s="130" t="s">
        <v>81</v>
      </c>
      <c r="BV97" s="130" t="s">
        <v>75</v>
      </c>
      <c r="BW97" s="130" t="s">
        <v>89</v>
      </c>
      <c r="BX97" s="130" t="s">
        <v>5</v>
      </c>
      <c r="CL97" s="130" t="s">
        <v>1</v>
      </c>
      <c r="CM97" s="130" t="s">
        <v>83</v>
      </c>
    </row>
    <row r="98" s="7" customFormat="1" ht="16.5" customHeight="1">
      <c r="A98" s="118" t="s">
        <v>77</v>
      </c>
      <c r="B98" s="119"/>
      <c r="C98" s="120"/>
      <c r="D98" s="121" t="s">
        <v>90</v>
      </c>
      <c r="E98" s="121"/>
      <c r="F98" s="121"/>
      <c r="G98" s="121"/>
      <c r="H98" s="121"/>
      <c r="I98" s="122"/>
      <c r="J98" s="121" t="s">
        <v>91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 04 - Demolice objektu 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80</v>
      </c>
      <c r="AR98" s="125"/>
      <c r="AS98" s="126">
        <v>0</v>
      </c>
      <c r="AT98" s="127">
        <f>ROUND(SUM(AV98:AW98),2)</f>
        <v>0</v>
      </c>
      <c r="AU98" s="128">
        <f>'SO 04 - Demolice objektu ...'!P126</f>
        <v>0</v>
      </c>
      <c r="AV98" s="127">
        <f>'SO 04 - Demolice objektu ...'!J33</f>
        <v>0</v>
      </c>
      <c r="AW98" s="127">
        <f>'SO 04 - Demolice objektu ...'!J34</f>
        <v>0</v>
      </c>
      <c r="AX98" s="127">
        <f>'SO 04 - Demolice objektu ...'!J35</f>
        <v>0</v>
      </c>
      <c r="AY98" s="127">
        <f>'SO 04 - Demolice objektu ...'!J36</f>
        <v>0</v>
      </c>
      <c r="AZ98" s="127">
        <f>'SO 04 - Demolice objektu ...'!F33</f>
        <v>0</v>
      </c>
      <c r="BA98" s="127">
        <f>'SO 04 - Demolice objektu ...'!F34</f>
        <v>0</v>
      </c>
      <c r="BB98" s="127">
        <f>'SO 04 - Demolice objektu ...'!F35</f>
        <v>0</v>
      </c>
      <c r="BC98" s="127">
        <f>'SO 04 - Demolice objektu ...'!F36</f>
        <v>0</v>
      </c>
      <c r="BD98" s="129">
        <f>'SO 04 - Demolice objektu ...'!F37</f>
        <v>0</v>
      </c>
      <c r="BE98" s="7"/>
      <c r="BT98" s="130" t="s">
        <v>81</v>
      </c>
      <c r="BV98" s="130" t="s">
        <v>75</v>
      </c>
      <c r="BW98" s="130" t="s">
        <v>92</v>
      </c>
      <c r="BX98" s="130" t="s">
        <v>5</v>
      </c>
      <c r="CL98" s="130" t="s">
        <v>1</v>
      </c>
      <c r="CM98" s="130" t="s">
        <v>83</v>
      </c>
    </row>
    <row r="99" s="7" customFormat="1" ht="16.5" customHeight="1">
      <c r="A99" s="118" t="s">
        <v>77</v>
      </c>
      <c r="B99" s="119"/>
      <c r="C99" s="120"/>
      <c r="D99" s="121" t="s">
        <v>93</v>
      </c>
      <c r="E99" s="121"/>
      <c r="F99" s="121"/>
      <c r="G99" s="121"/>
      <c r="H99" s="121"/>
      <c r="I99" s="122"/>
      <c r="J99" s="121" t="s">
        <v>94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'SO 05 - Demolice objektu 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80</v>
      </c>
      <c r="AR99" s="125"/>
      <c r="AS99" s="126">
        <v>0</v>
      </c>
      <c r="AT99" s="127">
        <f>ROUND(SUM(AV99:AW99),2)</f>
        <v>0</v>
      </c>
      <c r="AU99" s="128">
        <f>'SO 05 - Demolice objektu ...'!P122</f>
        <v>0</v>
      </c>
      <c r="AV99" s="127">
        <f>'SO 05 - Demolice objektu ...'!J33</f>
        <v>0</v>
      </c>
      <c r="AW99" s="127">
        <f>'SO 05 - Demolice objektu ...'!J34</f>
        <v>0</v>
      </c>
      <c r="AX99" s="127">
        <f>'SO 05 - Demolice objektu ...'!J35</f>
        <v>0</v>
      </c>
      <c r="AY99" s="127">
        <f>'SO 05 - Demolice objektu ...'!J36</f>
        <v>0</v>
      </c>
      <c r="AZ99" s="127">
        <f>'SO 05 - Demolice objektu ...'!F33</f>
        <v>0</v>
      </c>
      <c r="BA99" s="127">
        <f>'SO 05 - Demolice objektu ...'!F34</f>
        <v>0</v>
      </c>
      <c r="BB99" s="127">
        <f>'SO 05 - Demolice objektu ...'!F35</f>
        <v>0</v>
      </c>
      <c r="BC99" s="127">
        <f>'SO 05 - Demolice objektu ...'!F36</f>
        <v>0</v>
      </c>
      <c r="BD99" s="129">
        <f>'SO 05 - Demolice objektu ...'!F37</f>
        <v>0</v>
      </c>
      <c r="BE99" s="7"/>
      <c r="BT99" s="130" t="s">
        <v>81</v>
      </c>
      <c r="BV99" s="130" t="s">
        <v>75</v>
      </c>
      <c r="BW99" s="130" t="s">
        <v>95</v>
      </c>
      <c r="BX99" s="130" t="s">
        <v>5</v>
      </c>
      <c r="CL99" s="130" t="s">
        <v>1</v>
      </c>
      <c r="CM99" s="130" t="s">
        <v>83</v>
      </c>
    </row>
    <row r="100" s="7" customFormat="1" ht="16.5" customHeight="1">
      <c r="A100" s="118" t="s">
        <v>77</v>
      </c>
      <c r="B100" s="119"/>
      <c r="C100" s="120"/>
      <c r="D100" s="121" t="s">
        <v>96</v>
      </c>
      <c r="E100" s="121"/>
      <c r="F100" s="121"/>
      <c r="G100" s="121"/>
      <c r="H100" s="121"/>
      <c r="I100" s="122"/>
      <c r="J100" s="121" t="s">
        <v>97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'SO 06 - Demolice strážníh...'!J30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80</v>
      </c>
      <c r="AR100" s="125"/>
      <c r="AS100" s="126">
        <v>0</v>
      </c>
      <c r="AT100" s="127">
        <f>ROUND(SUM(AV100:AW100),2)</f>
        <v>0</v>
      </c>
      <c r="AU100" s="128">
        <f>'SO 06 - Demolice strážníh...'!P122</f>
        <v>0</v>
      </c>
      <c r="AV100" s="127">
        <f>'SO 06 - Demolice strážníh...'!J33</f>
        <v>0</v>
      </c>
      <c r="AW100" s="127">
        <f>'SO 06 - Demolice strážníh...'!J34</f>
        <v>0</v>
      </c>
      <c r="AX100" s="127">
        <f>'SO 06 - Demolice strážníh...'!J35</f>
        <v>0</v>
      </c>
      <c r="AY100" s="127">
        <f>'SO 06 - Demolice strážníh...'!J36</f>
        <v>0</v>
      </c>
      <c r="AZ100" s="127">
        <f>'SO 06 - Demolice strážníh...'!F33</f>
        <v>0</v>
      </c>
      <c r="BA100" s="127">
        <f>'SO 06 - Demolice strážníh...'!F34</f>
        <v>0</v>
      </c>
      <c r="BB100" s="127">
        <f>'SO 06 - Demolice strážníh...'!F35</f>
        <v>0</v>
      </c>
      <c r="BC100" s="127">
        <f>'SO 06 - Demolice strážníh...'!F36</f>
        <v>0</v>
      </c>
      <c r="BD100" s="129">
        <f>'SO 06 - Demolice strážníh...'!F37</f>
        <v>0</v>
      </c>
      <c r="BE100" s="7"/>
      <c r="BT100" s="130" t="s">
        <v>81</v>
      </c>
      <c r="BV100" s="130" t="s">
        <v>75</v>
      </c>
      <c r="BW100" s="130" t="s">
        <v>98</v>
      </c>
      <c r="BX100" s="130" t="s">
        <v>5</v>
      </c>
      <c r="CL100" s="130" t="s">
        <v>1</v>
      </c>
      <c r="CM100" s="130" t="s">
        <v>83</v>
      </c>
    </row>
    <row r="101" s="7" customFormat="1" ht="16.5" customHeight="1">
      <c r="A101" s="118" t="s">
        <v>77</v>
      </c>
      <c r="B101" s="119"/>
      <c r="C101" s="120"/>
      <c r="D101" s="121" t="s">
        <v>99</v>
      </c>
      <c r="E101" s="121"/>
      <c r="F101" s="121"/>
      <c r="G101" s="121"/>
      <c r="H101" s="121"/>
      <c r="I101" s="122"/>
      <c r="J101" s="121" t="s">
        <v>100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'SO 07 - Demolice strážníh...'!J30</f>
        <v>0</v>
      </c>
      <c r="AH101" s="122"/>
      <c r="AI101" s="122"/>
      <c r="AJ101" s="122"/>
      <c r="AK101" s="122"/>
      <c r="AL101" s="122"/>
      <c r="AM101" s="122"/>
      <c r="AN101" s="123">
        <f>SUM(AG101,AT101)</f>
        <v>0</v>
      </c>
      <c r="AO101" s="122"/>
      <c r="AP101" s="122"/>
      <c r="AQ101" s="124" t="s">
        <v>80</v>
      </c>
      <c r="AR101" s="125"/>
      <c r="AS101" s="131">
        <v>0</v>
      </c>
      <c r="AT101" s="132">
        <f>ROUND(SUM(AV101:AW101),2)</f>
        <v>0</v>
      </c>
      <c r="AU101" s="133">
        <f>'SO 07 - Demolice strážníh...'!P125</f>
        <v>0</v>
      </c>
      <c r="AV101" s="132">
        <f>'SO 07 - Demolice strážníh...'!J33</f>
        <v>0</v>
      </c>
      <c r="AW101" s="132">
        <f>'SO 07 - Demolice strážníh...'!J34</f>
        <v>0</v>
      </c>
      <c r="AX101" s="132">
        <f>'SO 07 - Demolice strážníh...'!J35</f>
        <v>0</v>
      </c>
      <c r="AY101" s="132">
        <f>'SO 07 - Demolice strážníh...'!J36</f>
        <v>0</v>
      </c>
      <c r="AZ101" s="132">
        <f>'SO 07 - Demolice strážníh...'!F33</f>
        <v>0</v>
      </c>
      <c r="BA101" s="132">
        <f>'SO 07 - Demolice strážníh...'!F34</f>
        <v>0</v>
      </c>
      <c r="BB101" s="132">
        <f>'SO 07 - Demolice strážníh...'!F35</f>
        <v>0</v>
      </c>
      <c r="BC101" s="132">
        <f>'SO 07 - Demolice strážníh...'!F36</f>
        <v>0</v>
      </c>
      <c r="BD101" s="134">
        <f>'SO 07 - Demolice strážníh...'!F37</f>
        <v>0</v>
      </c>
      <c r="BE101" s="7"/>
      <c r="BT101" s="130" t="s">
        <v>81</v>
      </c>
      <c r="BV101" s="130" t="s">
        <v>75</v>
      </c>
      <c r="BW101" s="130" t="s">
        <v>101</v>
      </c>
      <c r="BX101" s="130" t="s">
        <v>5</v>
      </c>
      <c r="CL101" s="130" t="s">
        <v>1</v>
      </c>
      <c r="CM101" s="130" t="s">
        <v>83</v>
      </c>
    </row>
    <row r="102" s="2" customFormat="1" ht="30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42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</row>
    <row r="103" s="2" customFormat="1" ht="6.96" customHeight="1">
      <c r="A103" s="36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42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</row>
  </sheetData>
  <sheetProtection sheet="1" formatColumns="0" formatRows="0" objects="1" scenarios="1" spinCount="100000" saltValue="VUQrmwvULgPq/HmP8E7BqdI0IWY0imnaigGlThw0ZRUwDqRyZ3yPM12W2D6KBEkKq008gOlGI875t60iSjybQg==" hashValue="B6jcllSi7uKtuXdTVAw/YeqACznzaTOmnyLpMN8rPOl2l/25RFT1hI1S1iS9W42hoRyHU/2IaTM5IzoOlc7YmQ==" algorithmName="SHA-512" password="CC35"/>
  <mergeCells count="66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Demolice garáže B...'!C2" display="/"/>
    <hyperlink ref="A96" location="'SO 02 - Demolice výpravní...'!C2" display="/"/>
    <hyperlink ref="A97" location="'SO 03 - Demolice strážníh...'!C2" display="/"/>
    <hyperlink ref="A98" location="'SO 04 - Demolice objektu ...'!C2" display="/"/>
    <hyperlink ref="A99" location="'SO 05 - Demolice objektu ...'!C2" display="/"/>
    <hyperlink ref="A100" location="'SO 06 - Demolice strážníh...'!C2" display="/"/>
    <hyperlink ref="A101" location="'SO 07 - Demolice strážníh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8"/>
      <c r="AT3" s="15" t="s">
        <v>83</v>
      </c>
    </row>
    <row r="4" s="1" customFormat="1" ht="24.96" customHeight="1">
      <c r="B4" s="18"/>
      <c r="D4" s="137" t="s">
        <v>102</v>
      </c>
      <c r="L4" s="18"/>
      <c r="M4" s="138" t="s">
        <v>10</v>
      </c>
      <c r="AT4" s="15" t="s">
        <v>30</v>
      </c>
    </row>
    <row r="5" s="1" customFormat="1" ht="6.96" customHeight="1">
      <c r="B5" s="18"/>
      <c r="L5" s="18"/>
    </row>
    <row r="6" s="1" customFormat="1" ht="12" customHeight="1">
      <c r="B6" s="18"/>
      <c r="D6" s="139" t="s">
        <v>16</v>
      </c>
      <c r="L6" s="18"/>
    </row>
    <row r="7" s="1" customFormat="1" ht="16.5" customHeight="1">
      <c r="B7" s="18"/>
      <c r="E7" s="140" t="str">
        <f>'Rekapitulace stavby'!K6</f>
        <v>Demolice objektů u OŘ Plzeň</v>
      </c>
      <c r="F7" s="139"/>
      <c r="G7" s="139"/>
      <c r="H7" s="139"/>
      <c r="L7" s="18"/>
    </row>
    <row r="8" s="2" customFormat="1" ht="12" customHeight="1">
      <c r="A8" s="36"/>
      <c r="B8" s="42"/>
      <c r="C8" s="36"/>
      <c r="D8" s="139" t="s">
        <v>103</v>
      </c>
      <c r="E8" s="36"/>
      <c r="F8" s="36"/>
      <c r="G8" s="36"/>
      <c r="H8" s="36"/>
      <c r="I8" s="36"/>
      <c r="J8" s="36"/>
      <c r="K8" s="36"/>
      <c r="L8" s="6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1" t="s">
        <v>104</v>
      </c>
      <c r="F9" s="36"/>
      <c r="G9" s="36"/>
      <c r="H9" s="36"/>
      <c r="I9" s="36"/>
      <c r="J9" s="36"/>
      <c r="K9" s="36"/>
      <c r="L9" s="6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9" t="s">
        <v>18</v>
      </c>
      <c r="E11" s="36"/>
      <c r="F11" s="142" t="s">
        <v>1</v>
      </c>
      <c r="G11" s="36"/>
      <c r="H11" s="36"/>
      <c r="I11" s="139" t="s">
        <v>19</v>
      </c>
      <c r="J11" s="142" t="s">
        <v>1</v>
      </c>
      <c r="K11" s="36"/>
      <c r="L11" s="6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9" t="s">
        <v>20</v>
      </c>
      <c r="E12" s="36"/>
      <c r="F12" s="142" t="s">
        <v>21</v>
      </c>
      <c r="G12" s="36"/>
      <c r="H12" s="36"/>
      <c r="I12" s="139" t="s">
        <v>22</v>
      </c>
      <c r="J12" s="143" t="str">
        <f>'Rekapitulace stavby'!AN8</f>
        <v>7. 7. 2025</v>
      </c>
      <c r="K12" s="36"/>
      <c r="L12" s="6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9" t="s">
        <v>24</v>
      </c>
      <c r="E14" s="36"/>
      <c r="F14" s="36"/>
      <c r="G14" s="36"/>
      <c r="H14" s="36"/>
      <c r="I14" s="139" t="s">
        <v>25</v>
      </c>
      <c r="J14" s="142" t="str">
        <f>IF('Rekapitulace stavby'!AN10="","",'Rekapitulace stavby'!AN10)</f>
        <v/>
      </c>
      <c r="K14" s="36"/>
      <c r="L14" s="6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2" t="str">
        <f>IF('Rekapitulace stavby'!E11="","",'Rekapitulace stavby'!E11)</f>
        <v xml:space="preserve"> </v>
      </c>
      <c r="F15" s="36"/>
      <c r="G15" s="36"/>
      <c r="H15" s="36"/>
      <c r="I15" s="139" t="s">
        <v>26</v>
      </c>
      <c r="J15" s="142" t="str">
        <f>IF('Rekapitulace stavby'!AN11="","",'Rekapitulace stavby'!AN11)</f>
        <v/>
      </c>
      <c r="K15" s="36"/>
      <c r="L15" s="6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9" t="s">
        <v>27</v>
      </c>
      <c r="E17" s="36"/>
      <c r="F17" s="36"/>
      <c r="G17" s="36"/>
      <c r="H17" s="36"/>
      <c r="I17" s="139" t="s">
        <v>25</v>
      </c>
      <c r="J17" s="31" t="str">
        <f>'Rekapitulace stavby'!AN13</f>
        <v>Vyplň údaj</v>
      </c>
      <c r="K17" s="36"/>
      <c r="L17" s="6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2"/>
      <c r="G18" s="142"/>
      <c r="H18" s="142"/>
      <c r="I18" s="139" t="s">
        <v>26</v>
      </c>
      <c r="J18" s="31" t="str">
        <f>'Rekapitulace stavby'!AN14</f>
        <v>Vyplň údaj</v>
      </c>
      <c r="K18" s="36"/>
      <c r="L18" s="6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9" t="s">
        <v>29</v>
      </c>
      <c r="E20" s="36"/>
      <c r="F20" s="36"/>
      <c r="G20" s="36"/>
      <c r="H20" s="36"/>
      <c r="I20" s="139" t="s">
        <v>25</v>
      </c>
      <c r="J20" s="142" t="str">
        <f>IF('Rekapitulace stavby'!AN16="","",'Rekapitulace stavby'!AN16)</f>
        <v/>
      </c>
      <c r="K20" s="36"/>
      <c r="L20" s="6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2" t="str">
        <f>IF('Rekapitulace stavby'!E17="","",'Rekapitulace stavby'!E17)</f>
        <v xml:space="preserve"> </v>
      </c>
      <c r="F21" s="36"/>
      <c r="G21" s="36"/>
      <c r="H21" s="36"/>
      <c r="I21" s="139" t="s">
        <v>26</v>
      </c>
      <c r="J21" s="142" t="str">
        <f>IF('Rekapitulace stavby'!AN17="","",'Rekapitulace stavby'!AN17)</f>
        <v/>
      </c>
      <c r="K21" s="36"/>
      <c r="L21" s="6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9" t="s">
        <v>31</v>
      </c>
      <c r="E23" s="36"/>
      <c r="F23" s="36"/>
      <c r="G23" s="36"/>
      <c r="H23" s="36"/>
      <c r="I23" s="139" t="s">
        <v>25</v>
      </c>
      <c r="J23" s="142" t="str">
        <f>IF('Rekapitulace stavby'!AN19="","",'Rekapitulace stavby'!AN19)</f>
        <v/>
      </c>
      <c r="K23" s="36"/>
      <c r="L23" s="6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2" t="str">
        <f>IF('Rekapitulace stavby'!E20="","",'Rekapitulace stavby'!E20)</f>
        <v xml:space="preserve"> </v>
      </c>
      <c r="F24" s="36"/>
      <c r="G24" s="36"/>
      <c r="H24" s="36"/>
      <c r="I24" s="139" t="s">
        <v>26</v>
      </c>
      <c r="J24" s="142" t="str">
        <f>IF('Rekapitulace stavby'!AN20="","",'Rekapitulace stavby'!AN20)</f>
        <v/>
      </c>
      <c r="K24" s="36"/>
      <c r="L24" s="6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9" t="s">
        <v>32</v>
      </c>
      <c r="E26" s="36"/>
      <c r="F26" s="36"/>
      <c r="G26" s="36"/>
      <c r="H26" s="36"/>
      <c r="I26" s="36"/>
      <c r="J26" s="36"/>
      <c r="K26" s="36"/>
      <c r="L26" s="6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8"/>
      <c r="J29" s="148"/>
      <c r="K29" s="148"/>
      <c r="L29" s="6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9" t="s">
        <v>33</v>
      </c>
      <c r="E30" s="36"/>
      <c r="F30" s="36"/>
      <c r="G30" s="36"/>
      <c r="H30" s="36"/>
      <c r="I30" s="36"/>
      <c r="J30" s="150">
        <f>ROUND(J125, 2)</f>
        <v>0</v>
      </c>
      <c r="K30" s="36"/>
      <c r="L30" s="6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8"/>
      <c r="J31" s="148"/>
      <c r="K31" s="148"/>
      <c r="L31" s="6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1" t="s">
        <v>35</v>
      </c>
      <c r="G32" s="36"/>
      <c r="H32" s="36"/>
      <c r="I32" s="151" t="s">
        <v>34</v>
      </c>
      <c r="J32" s="151" t="s">
        <v>36</v>
      </c>
      <c r="K32" s="36"/>
      <c r="L32" s="6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52" t="s">
        <v>37</v>
      </c>
      <c r="E33" s="139" t="s">
        <v>38</v>
      </c>
      <c r="F33" s="153">
        <f>ROUND((SUM(BE125:BE164)),  2)</f>
        <v>0</v>
      </c>
      <c r="G33" s="36"/>
      <c r="H33" s="36"/>
      <c r="I33" s="154">
        <v>0.20999999999999999</v>
      </c>
      <c r="J33" s="153">
        <f>ROUND(((SUM(BE125:BE164))*I33),  2)</f>
        <v>0</v>
      </c>
      <c r="K33" s="36"/>
      <c r="L33" s="6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9" t="s">
        <v>39</v>
      </c>
      <c r="F34" s="153">
        <f>ROUND((SUM(BF125:BF164)),  2)</f>
        <v>0</v>
      </c>
      <c r="G34" s="36"/>
      <c r="H34" s="36"/>
      <c r="I34" s="154">
        <v>0.12</v>
      </c>
      <c r="J34" s="153">
        <f>ROUND(((SUM(BF125:BF164))*I34),  2)</f>
        <v>0</v>
      </c>
      <c r="K34" s="36"/>
      <c r="L34" s="6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39" t="s">
        <v>37</v>
      </c>
      <c r="E35" s="139" t="s">
        <v>40</v>
      </c>
      <c r="F35" s="153">
        <f>ROUND((SUM(BG125:BG164)),  2)</f>
        <v>0</v>
      </c>
      <c r="G35" s="36"/>
      <c r="H35" s="36"/>
      <c r="I35" s="154">
        <v>0.20999999999999999</v>
      </c>
      <c r="J35" s="153">
        <f>0</f>
        <v>0</v>
      </c>
      <c r="K35" s="36"/>
      <c r="L35" s="6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9" t="s">
        <v>41</v>
      </c>
      <c r="F36" s="153">
        <f>ROUND((SUM(BH125:BH164)),  2)</f>
        <v>0</v>
      </c>
      <c r="G36" s="36"/>
      <c r="H36" s="36"/>
      <c r="I36" s="154">
        <v>0.12</v>
      </c>
      <c r="J36" s="153">
        <f>0</f>
        <v>0</v>
      </c>
      <c r="K36" s="36"/>
      <c r="L36" s="6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9" t="s">
        <v>42</v>
      </c>
      <c r="F37" s="153">
        <f>ROUND((SUM(BI125:BI164)),  2)</f>
        <v>0</v>
      </c>
      <c r="G37" s="36"/>
      <c r="H37" s="36"/>
      <c r="I37" s="154">
        <v>0</v>
      </c>
      <c r="J37" s="153">
        <f>0</f>
        <v>0</v>
      </c>
      <c r="K37" s="36"/>
      <c r="L37" s="6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105</v>
      </c>
      <c r="D82" s="38"/>
      <c r="E82" s="38"/>
      <c r="F82" s="38"/>
      <c r="G82" s="38"/>
      <c r="H82" s="38"/>
      <c r="I82" s="38"/>
      <c r="J82" s="38"/>
      <c r="K82" s="38"/>
      <c r="L82" s="6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3" t="str">
        <f>E7</f>
        <v>Demolice objektů u OŘ Plzeň</v>
      </c>
      <c r="F85" s="30"/>
      <c r="G85" s="30"/>
      <c r="H85" s="30"/>
      <c r="I85" s="38"/>
      <c r="J85" s="38"/>
      <c r="K85" s="38"/>
      <c r="L85" s="6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103</v>
      </c>
      <c r="D86" s="38"/>
      <c r="E86" s="38"/>
      <c r="F86" s="38"/>
      <c r="G86" s="38"/>
      <c r="H86" s="38"/>
      <c r="I86" s="38"/>
      <c r="J86" s="38"/>
      <c r="K86" s="38"/>
      <c r="L86" s="6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5" t="str">
        <f>E9</f>
        <v>SO 01 - Demolice garáže Blatná</v>
      </c>
      <c r="F87" s="38"/>
      <c r="G87" s="38"/>
      <c r="H87" s="38"/>
      <c r="I87" s="38"/>
      <c r="J87" s="38"/>
      <c r="K87" s="38"/>
      <c r="L87" s="6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8" t="str">
        <f>IF(J12="","",J12)</f>
        <v>7. 7. 2025</v>
      </c>
      <c r="K89" s="38"/>
      <c r="L89" s="6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7" t="s">
        <v>108</v>
      </c>
      <c r="D96" s="38"/>
      <c r="E96" s="38"/>
      <c r="F96" s="38"/>
      <c r="G96" s="38"/>
      <c r="H96" s="38"/>
      <c r="I96" s="38"/>
      <c r="J96" s="109">
        <f>J125</f>
        <v>0</v>
      </c>
      <c r="K96" s="38"/>
      <c r="L96" s="6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J140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J142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J144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J147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116</v>
      </c>
      <c r="E103" s="181"/>
      <c r="F103" s="181"/>
      <c r="G103" s="181"/>
      <c r="H103" s="181"/>
      <c r="I103" s="181"/>
      <c r="J103" s="182">
        <f>J156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J157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8"/>
      <c r="C105" s="179"/>
      <c r="D105" s="180" t="s">
        <v>118</v>
      </c>
      <c r="E105" s="181"/>
      <c r="F105" s="181"/>
      <c r="G105" s="181"/>
      <c r="H105" s="181"/>
      <c r="I105" s="181"/>
      <c r="J105" s="182">
        <f>J159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2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119</v>
      </c>
      <c r="D112" s="38"/>
      <c r="E112" s="38"/>
      <c r="F112" s="38"/>
      <c r="G112" s="38"/>
      <c r="H112" s="38"/>
      <c r="I112" s="38"/>
      <c r="J112" s="38"/>
      <c r="K112" s="38"/>
      <c r="L112" s="62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2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8"/>
      <c r="E114" s="38"/>
      <c r="F114" s="38"/>
      <c r="G114" s="38"/>
      <c r="H114" s="38"/>
      <c r="I114" s="38"/>
      <c r="J114" s="38"/>
      <c r="K114" s="38"/>
      <c r="L114" s="62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173" t="str">
        <f>E7</f>
        <v>Demolice objektů u OŘ Plzeň</v>
      </c>
      <c r="F115" s="30"/>
      <c r="G115" s="30"/>
      <c r="H115" s="30"/>
      <c r="I115" s="38"/>
      <c r="J115" s="38"/>
      <c r="K115" s="38"/>
      <c r="L115" s="62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103</v>
      </c>
      <c r="D116" s="38"/>
      <c r="E116" s="38"/>
      <c r="F116" s="38"/>
      <c r="G116" s="38"/>
      <c r="H116" s="38"/>
      <c r="I116" s="38"/>
      <c r="J116" s="38"/>
      <c r="K116" s="38"/>
      <c r="L116" s="62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75" t="str">
        <f>E9</f>
        <v>SO 01 - Demolice garáže Blatná</v>
      </c>
      <c r="F117" s="38"/>
      <c r="G117" s="38"/>
      <c r="H117" s="38"/>
      <c r="I117" s="38"/>
      <c r="J117" s="38"/>
      <c r="K117" s="38"/>
      <c r="L117" s="62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2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8"/>
      <c r="E119" s="38"/>
      <c r="F119" s="25" t="str">
        <f>F12</f>
        <v xml:space="preserve"> </v>
      </c>
      <c r="G119" s="38"/>
      <c r="H119" s="38"/>
      <c r="I119" s="30" t="s">
        <v>22</v>
      </c>
      <c r="J119" s="78" t="str">
        <f>IF(J12="","",J12)</f>
        <v>7. 7. 2025</v>
      </c>
      <c r="K119" s="38"/>
      <c r="L119" s="62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2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8"/>
      <c r="E121" s="38"/>
      <c r="F121" s="25" t="str">
        <f>E15</f>
        <v xml:space="preserve"> </v>
      </c>
      <c r="G121" s="38"/>
      <c r="H121" s="38"/>
      <c r="I121" s="30" t="s">
        <v>29</v>
      </c>
      <c r="J121" s="34" t="str">
        <f>E21</f>
        <v xml:space="preserve"> </v>
      </c>
      <c r="K121" s="38"/>
      <c r="L121" s="62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27</v>
      </c>
      <c r="D122" s="38"/>
      <c r="E122" s="38"/>
      <c r="F122" s="25" t="str">
        <f>IF(E18="","",E18)</f>
        <v>Vyplň údaj</v>
      </c>
      <c r="G122" s="38"/>
      <c r="H122" s="38"/>
      <c r="I122" s="30" t="s">
        <v>31</v>
      </c>
      <c r="J122" s="34" t="str">
        <f>E24</f>
        <v xml:space="preserve"> </v>
      </c>
      <c r="K122" s="38"/>
      <c r="L122" s="62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2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90"/>
      <c r="B124" s="191"/>
      <c r="C124" s="192" t="s">
        <v>120</v>
      </c>
      <c r="D124" s="193" t="s">
        <v>58</v>
      </c>
      <c r="E124" s="193" t="s">
        <v>54</v>
      </c>
      <c r="F124" s="193" t="s">
        <v>55</v>
      </c>
      <c r="G124" s="193" t="s">
        <v>121</v>
      </c>
      <c r="H124" s="193" t="s">
        <v>122</v>
      </c>
      <c r="I124" s="193" t="s">
        <v>123</v>
      </c>
      <c r="J124" s="194" t="s">
        <v>107</v>
      </c>
      <c r="K124" s="195" t="s">
        <v>124</v>
      </c>
      <c r="L124" s="196"/>
      <c r="M124" s="99" t="s">
        <v>1</v>
      </c>
      <c r="N124" s="100" t="s">
        <v>37</v>
      </c>
      <c r="O124" s="100" t="s">
        <v>125</v>
      </c>
      <c r="P124" s="100" t="s">
        <v>126</v>
      </c>
      <c r="Q124" s="100" t="s">
        <v>127</v>
      </c>
      <c r="R124" s="100" t="s">
        <v>128</v>
      </c>
      <c r="S124" s="100" t="s">
        <v>129</v>
      </c>
      <c r="T124" s="101" t="s">
        <v>130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6"/>
      <c r="B125" s="37"/>
      <c r="C125" s="106" t="s">
        <v>131</v>
      </c>
      <c r="D125" s="38"/>
      <c r="E125" s="38"/>
      <c r="F125" s="38"/>
      <c r="G125" s="38"/>
      <c r="H125" s="38"/>
      <c r="I125" s="38"/>
      <c r="J125" s="197">
        <f>BK125</f>
        <v>0</v>
      </c>
      <c r="K125" s="38"/>
      <c r="L125" s="42"/>
      <c r="M125" s="102"/>
      <c r="N125" s="198"/>
      <c r="O125" s="103"/>
      <c r="P125" s="199">
        <f>P126+P156+P159</f>
        <v>0</v>
      </c>
      <c r="Q125" s="103"/>
      <c r="R125" s="199">
        <f>R126+R156+R159</f>
        <v>3.3753000000000002</v>
      </c>
      <c r="S125" s="103"/>
      <c r="T125" s="200">
        <f>T126+T156+T159</f>
        <v>13.102599999999999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72</v>
      </c>
      <c r="AU125" s="15" t="s">
        <v>109</v>
      </c>
      <c r="BK125" s="201">
        <f>BK126+BK156+BK159</f>
        <v>0</v>
      </c>
    </row>
    <row r="126" s="12" customFormat="1" ht="25.92" customHeight="1">
      <c r="A126" s="12"/>
      <c r="B126" s="202"/>
      <c r="C126" s="203"/>
      <c r="D126" s="204" t="s">
        <v>72</v>
      </c>
      <c r="E126" s="205" t="s">
        <v>132</v>
      </c>
      <c r="F126" s="205" t="s">
        <v>133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P127+P140+P142+P144+P147</f>
        <v>0</v>
      </c>
      <c r="Q126" s="210"/>
      <c r="R126" s="211">
        <f>R127+R140+R142+R144+R147</f>
        <v>3.3753000000000002</v>
      </c>
      <c r="S126" s="210"/>
      <c r="T126" s="212">
        <f>T127+T140+T142+T144+T147</f>
        <v>12.606599999999999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72</v>
      </c>
      <c r="AU126" s="214" t="s">
        <v>73</v>
      </c>
      <c r="AY126" s="213" t="s">
        <v>134</v>
      </c>
      <c r="BK126" s="215">
        <f>BK127+BK140+BK142+BK144+BK147</f>
        <v>0</v>
      </c>
    </row>
    <row r="127" s="12" customFormat="1" ht="22.8" customHeight="1">
      <c r="A127" s="12"/>
      <c r="B127" s="202"/>
      <c r="C127" s="203"/>
      <c r="D127" s="204" t="s">
        <v>72</v>
      </c>
      <c r="E127" s="216" t="s">
        <v>81</v>
      </c>
      <c r="F127" s="216" t="s">
        <v>135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SUM(P128:P139)</f>
        <v>0</v>
      </c>
      <c r="Q127" s="210"/>
      <c r="R127" s="211">
        <f>SUM(R128:R139)</f>
        <v>3.3753000000000002</v>
      </c>
      <c r="S127" s="210"/>
      <c r="T127" s="212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81</v>
      </c>
      <c r="AT127" s="214" t="s">
        <v>72</v>
      </c>
      <c r="AU127" s="214" t="s">
        <v>81</v>
      </c>
      <c r="AY127" s="213" t="s">
        <v>134</v>
      </c>
      <c r="BK127" s="215">
        <f>SUM(BK128:BK139)</f>
        <v>0</v>
      </c>
    </row>
    <row r="128" s="2" customFormat="1" ht="33" customHeight="1">
      <c r="A128" s="36"/>
      <c r="B128" s="37"/>
      <c r="C128" s="218" t="s">
        <v>81</v>
      </c>
      <c r="D128" s="218" t="s">
        <v>136</v>
      </c>
      <c r="E128" s="219" t="s">
        <v>137</v>
      </c>
      <c r="F128" s="220" t="s">
        <v>138</v>
      </c>
      <c r="G128" s="221" t="s">
        <v>139</v>
      </c>
      <c r="H128" s="222">
        <v>15</v>
      </c>
      <c r="I128" s="223"/>
      <c r="J128" s="224">
        <f>ROUND(I128*H128,2)</f>
        <v>0</v>
      </c>
      <c r="K128" s="225"/>
      <c r="L128" s="42"/>
      <c r="M128" s="226" t="s">
        <v>1</v>
      </c>
      <c r="N128" s="227" t="s">
        <v>40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140</v>
      </c>
      <c r="AT128" s="230" t="s">
        <v>136</v>
      </c>
      <c r="AU128" s="230" t="s">
        <v>83</v>
      </c>
      <c r="AY128" s="15" t="s">
        <v>134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140</v>
      </c>
      <c r="BK128" s="231">
        <f>ROUND(I128*H128,2)</f>
        <v>0</v>
      </c>
      <c r="BL128" s="15" t="s">
        <v>140</v>
      </c>
      <c r="BM128" s="230" t="s">
        <v>83</v>
      </c>
    </row>
    <row r="129" s="13" customFormat="1">
      <c r="A129" s="13"/>
      <c r="B129" s="232"/>
      <c r="C129" s="233"/>
      <c r="D129" s="234" t="s">
        <v>141</v>
      </c>
      <c r="E129" s="235" t="s">
        <v>1</v>
      </c>
      <c r="F129" s="236" t="s">
        <v>142</v>
      </c>
      <c r="G129" s="233"/>
      <c r="H129" s="237">
        <v>15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141</v>
      </c>
      <c r="AU129" s="243" t="s">
        <v>83</v>
      </c>
      <c r="AV129" s="13" t="s">
        <v>83</v>
      </c>
      <c r="AW129" s="13" t="s">
        <v>30</v>
      </c>
      <c r="AX129" s="13" t="s">
        <v>81</v>
      </c>
      <c r="AY129" s="243" t="s">
        <v>134</v>
      </c>
    </row>
    <row r="130" s="2" customFormat="1" ht="33" customHeight="1">
      <c r="A130" s="36"/>
      <c r="B130" s="37"/>
      <c r="C130" s="218" t="s">
        <v>83</v>
      </c>
      <c r="D130" s="218" t="s">
        <v>136</v>
      </c>
      <c r="E130" s="219" t="s">
        <v>143</v>
      </c>
      <c r="F130" s="220" t="s">
        <v>144</v>
      </c>
      <c r="G130" s="221" t="s">
        <v>145</v>
      </c>
      <c r="H130" s="222">
        <v>4.5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40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140</v>
      </c>
      <c r="AT130" s="230" t="s">
        <v>136</v>
      </c>
      <c r="AU130" s="230" t="s">
        <v>83</v>
      </c>
      <c r="AY130" s="15" t="s">
        <v>134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140</v>
      </c>
      <c r="BK130" s="231">
        <f>ROUND(I130*H130,2)</f>
        <v>0</v>
      </c>
      <c r="BL130" s="15" t="s">
        <v>140</v>
      </c>
      <c r="BM130" s="230" t="s">
        <v>140</v>
      </c>
    </row>
    <row r="131" s="13" customFormat="1">
      <c r="A131" s="13"/>
      <c r="B131" s="232"/>
      <c r="C131" s="233"/>
      <c r="D131" s="234" t="s">
        <v>141</v>
      </c>
      <c r="E131" s="235" t="s">
        <v>1</v>
      </c>
      <c r="F131" s="236" t="s">
        <v>146</v>
      </c>
      <c r="G131" s="233"/>
      <c r="H131" s="237">
        <v>4.5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141</v>
      </c>
      <c r="AU131" s="243" t="s">
        <v>83</v>
      </c>
      <c r="AV131" s="13" t="s">
        <v>83</v>
      </c>
      <c r="AW131" s="13" t="s">
        <v>30</v>
      </c>
      <c r="AX131" s="13" t="s">
        <v>81</v>
      </c>
      <c r="AY131" s="243" t="s">
        <v>134</v>
      </c>
    </row>
    <row r="132" s="2" customFormat="1" ht="24.15" customHeight="1">
      <c r="A132" s="36"/>
      <c r="B132" s="37"/>
      <c r="C132" s="218" t="s">
        <v>147</v>
      </c>
      <c r="D132" s="218" t="s">
        <v>136</v>
      </c>
      <c r="E132" s="219" t="s">
        <v>148</v>
      </c>
      <c r="F132" s="220" t="s">
        <v>149</v>
      </c>
      <c r="G132" s="221" t="s">
        <v>139</v>
      </c>
      <c r="H132" s="222">
        <v>15</v>
      </c>
      <c r="I132" s="223"/>
      <c r="J132" s="224">
        <f>ROUND(I132*H132,2)</f>
        <v>0</v>
      </c>
      <c r="K132" s="225"/>
      <c r="L132" s="42"/>
      <c r="M132" s="226" t="s">
        <v>1</v>
      </c>
      <c r="N132" s="227" t="s">
        <v>40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140</v>
      </c>
      <c r="AT132" s="230" t="s">
        <v>136</v>
      </c>
      <c r="AU132" s="230" t="s">
        <v>83</v>
      </c>
      <c r="AY132" s="15" t="s">
        <v>134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140</v>
      </c>
      <c r="BK132" s="231">
        <f>ROUND(I132*H132,2)</f>
        <v>0</v>
      </c>
      <c r="BL132" s="15" t="s">
        <v>140</v>
      </c>
      <c r="BM132" s="230" t="s">
        <v>150</v>
      </c>
    </row>
    <row r="133" s="13" customFormat="1">
      <c r="A133" s="13"/>
      <c r="B133" s="232"/>
      <c r="C133" s="233"/>
      <c r="D133" s="234" t="s">
        <v>141</v>
      </c>
      <c r="E133" s="235" t="s">
        <v>1</v>
      </c>
      <c r="F133" s="236" t="s">
        <v>142</v>
      </c>
      <c r="G133" s="233"/>
      <c r="H133" s="237">
        <v>15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141</v>
      </c>
      <c r="AU133" s="243" t="s">
        <v>83</v>
      </c>
      <c r="AV133" s="13" t="s">
        <v>83</v>
      </c>
      <c r="AW133" s="13" t="s">
        <v>30</v>
      </c>
      <c r="AX133" s="13" t="s">
        <v>81</v>
      </c>
      <c r="AY133" s="243" t="s">
        <v>134</v>
      </c>
    </row>
    <row r="134" s="2" customFormat="1" ht="16.5" customHeight="1">
      <c r="A134" s="36"/>
      <c r="B134" s="37"/>
      <c r="C134" s="244" t="s">
        <v>140</v>
      </c>
      <c r="D134" s="244" t="s">
        <v>151</v>
      </c>
      <c r="E134" s="245" t="s">
        <v>152</v>
      </c>
      <c r="F134" s="246" t="s">
        <v>153</v>
      </c>
      <c r="G134" s="247" t="s">
        <v>154</v>
      </c>
      <c r="H134" s="248">
        <v>3.375</v>
      </c>
      <c r="I134" s="249"/>
      <c r="J134" s="250">
        <f>ROUND(I134*H134,2)</f>
        <v>0</v>
      </c>
      <c r="K134" s="251"/>
      <c r="L134" s="252"/>
      <c r="M134" s="253" t="s">
        <v>1</v>
      </c>
      <c r="N134" s="254" t="s">
        <v>40</v>
      </c>
      <c r="O134" s="90"/>
      <c r="P134" s="228">
        <f>O134*H134</f>
        <v>0</v>
      </c>
      <c r="Q134" s="228">
        <v>1</v>
      </c>
      <c r="R134" s="228">
        <f>Q134*H134</f>
        <v>3.375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155</v>
      </c>
      <c r="AT134" s="230" t="s">
        <v>151</v>
      </c>
      <c r="AU134" s="230" t="s">
        <v>83</v>
      </c>
      <c r="AY134" s="15" t="s">
        <v>134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140</v>
      </c>
      <c r="BK134" s="231">
        <f>ROUND(I134*H134,2)</f>
        <v>0</v>
      </c>
      <c r="BL134" s="15" t="s">
        <v>140</v>
      </c>
      <c r="BM134" s="230" t="s">
        <v>155</v>
      </c>
    </row>
    <row r="135" s="13" customFormat="1">
      <c r="A135" s="13"/>
      <c r="B135" s="232"/>
      <c r="C135" s="233"/>
      <c r="D135" s="234" t="s">
        <v>141</v>
      </c>
      <c r="E135" s="235" t="s">
        <v>1</v>
      </c>
      <c r="F135" s="236" t="s">
        <v>156</v>
      </c>
      <c r="G135" s="233"/>
      <c r="H135" s="237">
        <v>3.375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141</v>
      </c>
      <c r="AU135" s="243" t="s">
        <v>83</v>
      </c>
      <c r="AV135" s="13" t="s">
        <v>83</v>
      </c>
      <c r="AW135" s="13" t="s">
        <v>30</v>
      </c>
      <c r="AX135" s="13" t="s">
        <v>81</v>
      </c>
      <c r="AY135" s="243" t="s">
        <v>134</v>
      </c>
    </row>
    <row r="136" s="2" customFormat="1" ht="24.15" customHeight="1">
      <c r="A136" s="36"/>
      <c r="B136" s="37"/>
      <c r="C136" s="218" t="s">
        <v>157</v>
      </c>
      <c r="D136" s="218" t="s">
        <v>136</v>
      </c>
      <c r="E136" s="219" t="s">
        <v>158</v>
      </c>
      <c r="F136" s="220" t="s">
        <v>159</v>
      </c>
      <c r="G136" s="221" t="s">
        <v>139</v>
      </c>
      <c r="H136" s="222">
        <v>15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40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140</v>
      </c>
      <c r="AT136" s="230" t="s">
        <v>136</v>
      </c>
      <c r="AU136" s="230" t="s">
        <v>83</v>
      </c>
      <c r="AY136" s="15" t="s">
        <v>134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140</v>
      </c>
      <c r="BK136" s="231">
        <f>ROUND(I136*H136,2)</f>
        <v>0</v>
      </c>
      <c r="BL136" s="15" t="s">
        <v>140</v>
      </c>
      <c r="BM136" s="230" t="s">
        <v>160</v>
      </c>
    </row>
    <row r="137" s="13" customFormat="1">
      <c r="A137" s="13"/>
      <c r="B137" s="232"/>
      <c r="C137" s="233"/>
      <c r="D137" s="234" t="s">
        <v>141</v>
      </c>
      <c r="E137" s="235" t="s">
        <v>1</v>
      </c>
      <c r="F137" s="236" t="s">
        <v>142</v>
      </c>
      <c r="G137" s="233"/>
      <c r="H137" s="237">
        <v>15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141</v>
      </c>
      <c r="AU137" s="243" t="s">
        <v>83</v>
      </c>
      <c r="AV137" s="13" t="s">
        <v>83</v>
      </c>
      <c r="AW137" s="13" t="s">
        <v>30</v>
      </c>
      <c r="AX137" s="13" t="s">
        <v>81</v>
      </c>
      <c r="AY137" s="243" t="s">
        <v>134</v>
      </c>
    </row>
    <row r="138" s="2" customFormat="1" ht="16.5" customHeight="1">
      <c r="A138" s="36"/>
      <c r="B138" s="37"/>
      <c r="C138" s="244" t="s">
        <v>150</v>
      </c>
      <c r="D138" s="244" t="s">
        <v>151</v>
      </c>
      <c r="E138" s="245" t="s">
        <v>161</v>
      </c>
      <c r="F138" s="246" t="s">
        <v>162</v>
      </c>
      <c r="G138" s="247" t="s">
        <v>163</v>
      </c>
      <c r="H138" s="248">
        <v>0.29999999999999999</v>
      </c>
      <c r="I138" s="249"/>
      <c r="J138" s="250">
        <f>ROUND(I138*H138,2)</f>
        <v>0</v>
      </c>
      <c r="K138" s="251"/>
      <c r="L138" s="252"/>
      <c r="M138" s="253" t="s">
        <v>1</v>
      </c>
      <c r="N138" s="254" t="s">
        <v>40</v>
      </c>
      <c r="O138" s="90"/>
      <c r="P138" s="228">
        <f>O138*H138</f>
        <v>0</v>
      </c>
      <c r="Q138" s="228">
        <v>0.001</v>
      </c>
      <c r="R138" s="228">
        <f>Q138*H138</f>
        <v>0.00029999999999999997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155</v>
      </c>
      <c r="AT138" s="230" t="s">
        <v>151</v>
      </c>
      <c r="AU138" s="230" t="s">
        <v>83</v>
      </c>
      <c r="AY138" s="15" t="s">
        <v>134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140</v>
      </c>
      <c r="BK138" s="231">
        <f>ROUND(I138*H138,2)</f>
        <v>0</v>
      </c>
      <c r="BL138" s="15" t="s">
        <v>140</v>
      </c>
      <c r="BM138" s="230" t="s">
        <v>8</v>
      </c>
    </row>
    <row r="139" s="13" customFormat="1">
      <c r="A139" s="13"/>
      <c r="B139" s="232"/>
      <c r="C139" s="233"/>
      <c r="D139" s="234" t="s">
        <v>141</v>
      </c>
      <c r="E139" s="233"/>
      <c r="F139" s="236" t="s">
        <v>164</v>
      </c>
      <c r="G139" s="233"/>
      <c r="H139" s="237">
        <v>0.29999999999999999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141</v>
      </c>
      <c r="AU139" s="243" t="s">
        <v>83</v>
      </c>
      <c r="AV139" s="13" t="s">
        <v>83</v>
      </c>
      <c r="AW139" s="13" t="s">
        <v>4</v>
      </c>
      <c r="AX139" s="13" t="s">
        <v>81</v>
      </c>
      <c r="AY139" s="243" t="s">
        <v>134</v>
      </c>
    </row>
    <row r="140" s="12" customFormat="1" ht="22.8" customHeight="1">
      <c r="A140" s="12"/>
      <c r="B140" s="202"/>
      <c r="C140" s="203"/>
      <c r="D140" s="204" t="s">
        <v>72</v>
      </c>
      <c r="E140" s="216" t="s">
        <v>165</v>
      </c>
      <c r="F140" s="216" t="s">
        <v>166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P141</f>
        <v>0</v>
      </c>
      <c r="Q140" s="210"/>
      <c r="R140" s="211">
        <f>R141</f>
        <v>0</v>
      </c>
      <c r="S140" s="210"/>
      <c r="T140" s="21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81</v>
      </c>
      <c r="AT140" s="214" t="s">
        <v>72</v>
      </c>
      <c r="AU140" s="214" t="s">
        <v>81</v>
      </c>
      <c r="AY140" s="213" t="s">
        <v>134</v>
      </c>
      <c r="BK140" s="215">
        <f>BK141</f>
        <v>0</v>
      </c>
    </row>
    <row r="141" s="2" customFormat="1" ht="21.75" customHeight="1">
      <c r="A141" s="36"/>
      <c r="B141" s="37"/>
      <c r="C141" s="218" t="s">
        <v>167</v>
      </c>
      <c r="D141" s="218" t="s">
        <v>136</v>
      </c>
      <c r="E141" s="219" t="s">
        <v>168</v>
      </c>
      <c r="F141" s="220" t="s">
        <v>169</v>
      </c>
      <c r="G141" s="221" t="s">
        <v>154</v>
      </c>
      <c r="H141" s="222">
        <v>3.375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40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140</v>
      </c>
      <c r="AT141" s="230" t="s">
        <v>136</v>
      </c>
      <c r="AU141" s="230" t="s">
        <v>83</v>
      </c>
      <c r="AY141" s="15" t="s">
        <v>134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140</v>
      </c>
      <c r="BK141" s="231">
        <f>ROUND(I141*H141,2)</f>
        <v>0</v>
      </c>
      <c r="BL141" s="15" t="s">
        <v>140</v>
      </c>
      <c r="BM141" s="230" t="s">
        <v>170</v>
      </c>
    </row>
    <row r="142" s="12" customFormat="1" ht="22.8" customHeight="1">
      <c r="A142" s="12"/>
      <c r="B142" s="202"/>
      <c r="C142" s="203"/>
      <c r="D142" s="204" t="s">
        <v>72</v>
      </c>
      <c r="E142" s="216" t="s">
        <v>171</v>
      </c>
      <c r="F142" s="216" t="s">
        <v>172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P143</f>
        <v>0</v>
      </c>
      <c r="Q142" s="210"/>
      <c r="R142" s="211">
        <f>R143</f>
        <v>0</v>
      </c>
      <c r="S142" s="210"/>
      <c r="T142" s="212">
        <f>T143</f>
        <v>0.30659999999999998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83</v>
      </c>
      <c r="AT142" s="214" t="s">
        <v>72</v>
      </c>
      <c r="AU142" s="214" t="s">
        <v>81</v>
      </c>
      <c r="AY142" s="213" t="s">
        <v>134</v>
      </c>
      <c r="BK142" s="215">
        <f>BK143</f>
        <v>0</v>
      </c>
    </row>
    <row r="143" s="2" customFormat="1" ht="24.15" customHeight="1">
      <c r="A143" s="36"/>
      <c r="B143" s="37"/>
      <c r="C143" s="218" t="s">
        <v>155</v>
      </c>
      <c r="D143" s="218" t="s">
        <v>136</v>
      </c>
      <c r="E143" s="219" t="s">
        <v>173</v>
      </c>
      <c r="F143" s="220" t="s">
        <v>174</v>
      </c>
      <c r="G143" s="221" t="s">
        <v>139</v>
      </c>
      <c r="H143" s="222">
        <v>20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40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0.01533</v>
      </c>
      <c r="T143" s="229">
        <f>S143*H143</f>
        <v>0.30659999999999998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175</v>
      </c>
      <c r="AT143" s="230" t="s">
        <v>136</v>
      </c>
      <c r="AU143" s="230" t="s">
        <v>83</v>
      </c>
      <c r="AY143" s="15" t="s">
        <v>134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140</v>
      </c>
      <c r="BK143" s="231">
        <f>ROUND(I143*H143,2)</f>
        <v>0</v>
      </c>
      <c r="BL143" s="15" t="s">
        <v>175</v>
      </c>
      <c r="BM143" s="230" t="s">
        <v>176</v>
      </c>
    </row>
    <row r="144" s="12" customFormat="1" ht="22.8" customHeight="1">
      <c r="A144" s="12"/>
      <c r="B144" s="202"/>
      <c r="C144" s="203"/>
      <c r="D144" s="204" t="s">
        <v>72</v>
      </c>
      <c r="E144" s="216" t="s">
        <v>177</v>
      </c>
      <c r="F144" s="216" t="s">
        <v>178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SUM(P145:P146)</f>
        <v>0</v>
      </c>
      <c r="Q144" s="210"/>
      <c r="R144" s="211">
        <f>SUM(R145:R146)</f>
        <v>0</v>
      </c>
      <c r="S144" s="210"/>
      <c r="T144" s="212">
        <f>SUM(T145:T146)</f>
        <v>12.299999999999999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81</v>
      </c>
      <c r="AT144" s="214" t="s">
        <v>72</v>
      </c>
      <c r="AU144" s="214" t="s">
        <v>81</v>
      </c>
      <c r="AY144" s="213" t="s">
        <v>134</v>
      </c>
      <c r="BK144" s="215">
        <f>SUM(BK145:BK146)</f>
        <v>0</v>
      </c>
    </row>
    <row r="145" s="2" customFormat="1" ht="49.05" customHeight="1">
      <c r="A145" s="36"/>
      <c r="B145" s="37"/>
      <c r="C145" s="218" t="s">
        <v>177</v>
      </c>
      <c r="D145" s="218" t="s">
        <v>136</v>
      </c>
      <c r="E145" s="219" t="s">
        <v>179</v>
      </c>
      <c r="F145" s="220" t="s">
        <v>180</v>
      </c>
      <c r="G145" s="221" t="s">
        <v>145</v>
      </c>
      <c r="H145" s="222">
        <v>41</v>
      </c>
      <c r="I145" s="223"/>
      <c r="J145" s="224">
        <f>ROUND(I145*H145,2)</f>
        <v>0</v>
      </c>
      <c r="K145" s="225"/>
      <c r="L145" s="42"/>
      <c r="M145" s="226" t="s">
        <v>1</v>
      </c>
      <c r="N145" s="227" t="s">
        <v>40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0.29999999999999999</v>
      </c>
      <c r="T145" s="229">
        <f>S145*H145</f>
        <v>12.299999999999999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0" t="s">
        <v>140</v>
      </c>
      <c r="AT145" s="230" t="s">
        <v>136</v>
      </c>
      <c r="AU145" s="230" t="s">
        <v>83</v>
      </c>
      <c r="AY145" s="15" t="s">
        <v>134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5" t="s">
        <v>140</v>
      </c>
      <c r="BK145" s="231">
        <f>ROUND(I145*H145,2)</f>
        <v>0</v>
      </c>
      <c r="BL145" s="15" t="s">
        <v>140</v>
      </c>
      <c r="BM145" s="230" t="s">
        <v>181</v>
      </c>
    </row>
    <row r="146" s="13" customFormat="1">
      <c r="A146" s="13"/>
      <c r="B146" s="232"/>
      <c r="C146" s="233"/>
      <c r="D146" s="234" t="s">
        <v>141</v>
      </c>
      <c r="E146" s="235" t="s">
        <v>1</v>
      </c>
      <c r="F146" s="236" t="s">
        <v>182</v>
      </c>
      <c r="G146" s="233"/>
      <c r="H146" s="237">
        <v>41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141</v>
      </c>
      <c r="AU146" s="243" t="s">
        <v>83</v>
      </c>
      <c r="AV146" s="13" t="s">
        <v>83</v>
      </c>
      <c r="AW146" s="13" t="s">
        <v>30</v>
      </c>
      <c r="AX146" s="13" t="s">
        <v>81</v>
      </c>
      <c r="AY146" s="243" t="s">
        <v>134</v>
      </c>
    </row>
    <row r="147" s="12" customFormat="1" ht="22.8" customHeight="1">
      <c r="A147" s="12"/>
      <c r="B147" s="202"/>
      <c r="C147" s="203"/>
      <c r="D147" s="204" t="s">
        <v>72</v>
      </c>
      <c r="E147" s="216" t="s">
        <v>183</v>
      </c>
      <c r="F147" s="216" t="s">
        <v>184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SUM(P148:P155)</f>
        <v>0</v>
      </c>
      <c r="Q147" s="210"/>
      <c r="R147" s="211">
        <f>SUM(R148:R155)</f>
        <v>0</v>
      </c>
      <c r="S147" s="210"/>
      <c r="T147" s="212">
        <f>SUM(T148:T155)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81</v>
      </c>
      <c r="AT147" s="214" t="s">
        <v>72</v>
      </c>
      <c r="AU147" s="214" t="s">
        <v>81</v>
      </c>
      <c r="AY147" s="213" t="s">
        <v>134</v>
      </c>
      <c r="BK147" s="215">
        <f>SUM(BK148:BK155)</f>
        <v>0</v>
      </c>
    </row>
    <row r="148" s="2" customFormat="1" ht="16.5" customHeight="1">
      <c r="A148" s="36"/>
      <c r="B148" s="37"/>
      <c r="C148" s="218" t="s">
        <v>160</v>
      </c>
      <c r="D148" s="218" t="s">
        <v>136</v>
      </c>
      <c r="E148" s="219" t="s">
        <v>185</v>
      </c>
      <c r="F148" s="220" t="s">
        <v>186</v>
      </c>
      <c r="G148" s="221" t="s">
        <v>154</v>
      </c>
      <c r="H148" s="222">
        <v>13.103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40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140</v>
      </c>
      <c r="AT148" s="230" t="s">
        <v>136</v>
      </c>
      <c r="AU148" s="230" t="s">
        <v>83</v>
      </c>
      <c r="AY148" s="15" t="s">
        <v>134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140</v>
      </c>
      <c r="BK148" s="231">
        <f>ROUND(I148*H148,2)</f>
        <v>0</v>
      </c>
      <c r="BL148" s="15" t="s">
        <v>140</v>
      </c>
      <c r="BM148" s="230" t="s">
        <v>187</v>
      </c>
    </row>
    <row r="149" s="2" customFormat="1" ht="24.15" customHeight="1">
      <c r="A149" s="36"/>
      <c r="B149" s="37"/>
      <c r="C149" s="218" t="s">
        <v>188</v>
      </c>
      <c r="D149" s="218" t="s">
        <v>136</v>
      </c>
      <c r="E149" s="219" t="s">
        <v>189</v>
      </c>
      <c r="F149" s="220" t="s">
        <v>190</v>
      </c>
      <c r="G149" s="221" t="s">
        <v>154</v>
      </c>
      <c r="H149" s="222">
        <v>13.103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40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140</v>
      </c>
      <c r="AT149" s="230" t="s">
        <v>136</v>
      </c>
      <c r="AU149" s="230" t="s">
        <v>83</v>
      </c>
      <c r="AY149" s="15" t="s">
        <v>134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140</v>
      </c>
      <c r="BK149" s="231">
        <f>ROUND(I149*H149,2)</f>
        <v>0</v>
      </c>
      <c r="BL149" s="15" t="s">
        <v>140</v>
      </c>
      <c r="BM149" s="230" t="s">
        <v>191</v>
      </c>
    </row>
    <row r="150" s="2" customFormat="1" ht="24.15" customHeight="1">
      <c r="A150" s="36"/>
      <c r="B150" s="37"/>
      <c r="C150" s="218" t="s">
        <v>8</v>
      </c>
      <c r="D150" s="218" t="s">
        <v>136</v>
      </c>
      <c r="E150" s="219" t="s">
        <v>192</v>
      </c>
      <c r="F150" s="220" t="s">
        <v>193</v>
      </c>
      <c r="G150" s="221" t="s">
        <v>154</v>
      </c>
      <c r="H150" s="222">
        <v>262.06</v>
      </c>
      <c r="I150" s="223"/>
      <c r="J150" s="224">
        <f>ROUND(I150*H150,2)</f>
        <v>0</v>
      </c>
      <c r="K150" s="225"/>
      <c r="L150" s="42"/>
      <c r="M150" s="226" t="s">
        <v>1</v>
      </c>
      <c r="N150" s="227" t="s">
        <v>40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0" t="s">
        <v>140</v>
      </c>
      <c r="AT150" s="230" t="s">
        <v>136</v>
      </c>
      <c r="AU150" s="230" t="s">
        <v>83</v>
      </c>
      <c r="AY150" s="15" t="s">
        <v>134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5" t="s">
        <v>140</v>
      </c>
      <c r="BK150" s="231">
        <f>ROUND(I150*H150,2)</f>
        <v>0</v>
      </c>
      <c r="BL150" s="15" t="s">
        <v>140</v>
      </c>
      <c r="BM150" s="230" t="s">
        <v>194</v>
      </c>
    </row>
    <row r="151" s="13" customFormat="1">
      <c r="A151" s="13"/>
      <c r="B151" s="232"/>
      <c r="C151" s="233"/>
      <c r="D151" s="234" t="s">
        <v>141</v>
      </c>
      <c r="E151" s="233"/>
      <c r="F151" s="236" t="s">
        <v>195</v>
      </c>
      <c r="G151" s="233"/>
      <c r="H151" s="237">
        <v>262.06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141</v>
      </c>
      <c r="AU151" s="243" t="s">
        <v>83</v>
      </c>
      <c r="AV151" s="13" t="s">
        <v>83</v>
      </c>
      <c r="AW151" s="13" t="s">
        <v>4</v>
      </c>
      <c r="AX151" s="13" t="s">
        <v>81</v>
      </c>
      <c r="AY151" s="243" t="s">
        <v>134</v>
      </c>
    </row>
    <row r="152" s="2" customFormat="1" ht="24.15" customHeight="1">
      <c r="A152" s="36"/>
      <c r="B152" s="37"/>
      <c r="C152" s="244" t="s">
        <v>196</v>
      </c>
      <c r="D152" s="244" t="s">
        <v>151</v>
      </c>
      <c r="E152" s="245" t="s">
        <v>197</v>
      </c>
      <c r="F152" s="246" t="s">
        <v>198</v>
      </c>
      <c r="G152" s="247" t="s">
        <v>154</v>
      </c>
      <c r="H152" s="248">
        <v>5</v>
      </c>
      <c r="I152" s="249"/>
      <c r="J152" s="250">
        <f>ROUND(I152*H152,2)</f>
        <v>0</v>
      </c>
      <c r="K152" s="251"/>
      <c r="L152" s="252"/>
      <c r="M152" s="253" t="s">
        <v>1</v>
      </c>
      <c r="N152" s="254" t="s">
        <v>40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0" t="s">
        <v>155</v>
      </c>
      <c r="AT152" s="230" t="s">
        <v>151</v>
      </c>
      <c r="AU152" s="230" t="s">
        <v>83</v>
      </c>
      <c r="AY152" s="15" t="s">
        <v>134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5" t="s">
        <v>140</v>
      </c>
      <c r="BK152" s="231">
        <f>ROUND(I152*H152,2)</f>
        <v>0</v>
      </c>
      <c r="BL152" s="15" t="s">
        <v>140</v>
      </c>
      <c r="BM152" s="230" t="s">
        <v>199</v>
      </c>
    </row>
    <row r="153" s="2" customFormat="1" ht="33" customHeight="1">
      <c r="A153" s="36"/>
      <c r="B153" s="37"/>
      <c r="C153" s="218" t="s">
        <v>176</v>
      </c>
      <c r="D153" s="218" t="s">
        <v>136</v>
      </c>
      <c r="E153" s="219" t="s">
        <v>200</v>
      </c>
      <c r="F153" s="220" t="s">
        <v>201</v>
      </c>
      <c r="G153" s="221" t="s">
        <v>154</v>
      </c>
      <c r="H153" s="222">
        <v>1.5</v>
      </c>
      <c r="I153" s="223"/>
      <c r="J153" s="224">
        <f>ROUND(I153*H153,2)</f>
        <v>0</v>
      </c>
      <c r="K153" s="225"/>
      <c r="L153" s="42"/>
      <c r="M153" s="226" t="s">
        <v>1</v>
      </c>
      <c r="N153" s="227" t="s">
        <v>40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0" t="s">
        <v>140</v>
      </c>
      <c r="AT153" s="230" t="s">
        <v>136</v>
      </c>
      <c r="AU153" s="230" t="s">
        <v>83</v>
      </c>
      <c r="AY153" s="15" t="s">
        <v>134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5" t="s">
        <v>140</v>
      </c>
      <c r="BK153" s="231">
        <f>ROUND(I153*H153,2)</f>
        <v>0</v>
      </c>
      <c r="BL153" s="15" t="s">
        <v>140</v>
      </c>
      <c r="BM153" s="230" t="s">
        <v>202</v>
      </c>
    </row>
    <row r="154" s="2" customFormat="1" ht="37.8" customHeight="1">
      <c r="A154" s="36"/>
      <c r="B154" s="37"/>
      <c r="C154" s="218" t="s">
        <v>142</v>
      </c>
      <c r="D154" s="218" t="s">
        <v>136</v>
      </c>
      <c r="E154" s="219" t="s">
        <v>203</v>
      </c>
      <c r="F154" s="220" t="s">
        <v>204</v>
      </c>
      <c r="G154" s="221" t="s">
        <v>154</v>
      </c>
      <c r="H154" s="222">
        <v>0.69999999999999996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40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140</v>
      </c>
      <c r="AT154" s="230" t="s">
        <v>136</v>
      </c>
      <c r="AU154" s="230" t="s">
        <v>83</v>
      </c>
      <c r="AY154" s="15" t="s">
        <v>134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140</v>
      </c>
      <c r="BK154" s="231">
        <f>ROUND(I154*H154,2)</f>
        <v>0</v>
      </c>
      <c r="BL154" s="15" t="s">
        <v>140</v>
      </c>
      <c r="BM154" s="230" t="s">
        <v>205</v>
      </c>
    </row>
    <row r="155" s="2" customFormat="1" ht="37.8" customHeight="1">
      <c r="A155" s="36"/>
      <c r="B155" s="37"/>
      <c r="C155" s="218" t="s">
        <v>175</v>
      </c>
      <c r="D155" s="218" t="s">
        <v>136</v>
      </c>
      <c r="E155" s="219" t="s">
        <v>206</v>
      </c>
      <c r="F155" s="220" t="s">
        <v>207</v>
      </c>
      <c r="G155" s="221" t="s">
        <v>154</v>
      </c>
      <c r="H155" s="222">
        <v>10.903000000000001</v>
      </c>
      <c r="I155" s="223"/>
      <c r="J155" s="224">
        <f>ROUND(I155*H155,2)</f>
        <v>0</v>
      </c>
      <c r="K155" s="225"/>
      <c r="L155" s="42"/>
      <c r="M155" s="226" t="s">
        <v>1</v>
      </c>
      <c r="N155" s="227" t="s">
        <v>40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140</v>
      </c>
      <c r="AT155" s="230" t="s">
        <v>136</v>
      </c>
      <c r="AU155" s="230" t="s">
        <v>83</v>
      </c>
      <c r="AY155" s="15" t="s">
        <v>134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140</v>
      </c>
      <c r="BK155" s="231">
        <f>ROUND(I155*H155,2)</f>
        <v>0</v>
      </c>
      <c r="BL155" s="15" t="s">
        <v>140</v>
      </c>
      <c r="BM155" s="230" t="s">
        <v>208</v>
      </c>
    </row>
    <row r="156" s="12" customFormat="1" ht="25.92" customHeight="1">
      <c r="A156" s="12"/>
      <c r="B156" s="202"/>
      <c r="C156" s="203"/>
      <c r="D156" s="204" t="s">
        <v>72</v>
      </c>
      <c r="E156" s="205" t="s">
        <v>209</v>
      </c>
      <c r="F156" s="205" t="s">
        <v>210</v>
      </c>
      <c r="G156" s="203"/>
      <c r="H156" s="203"/>
      <c r="I156" s="206"/>
      <c r="J156" s="207">
        <f>BK156</f>
        <v>0</v>
      </c>
      <c r="K156" s="203"/>
      <c r="L156" s="208"/>
      <c r="M156" s="209"/>
      <c r="N156" s="210"/>
      <c r="O156" s="210"/>
      <c r="P156" s="211">
        <f>P157</f>
        <v>0</v>
      </c>
      <c r="Q156" s="210"/>
      <c r="R156" s="211">
        <f>R157</f>
        <v>0</v>
      </c>
      <c r="S156" s="210"/>
      <c r="T156" s="212">
        <f>T157</f>
        <v>0.496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83</v>
      </c>
      <c r="AT156" s="214" t="s">
        <v>72</v>
      </c>
      <c r="AU156" s="214" t="s">
        <v>73</v>
      </c>
      <c r="AY156" s="213" t="s">
        <v>134</v>
      </c>
      <c r="BK156" s="215">
        <f>BK157</f>
        <v>0</v>
      </c>
    </row>
    <row r="157" s="12" customFormat="1" ht="22.8" customHeight="1">
      <c r="A157" s="12"/>
      <c r="B157" s="202"/>
      <c r="C157" s="203"/>
      <c r="D157" s="204" t="s">
        <v>72</v>
      </c>
      <c r="E157" s="216" t="s">
        <v>211</v>
      </c>
      <c r="F157" s="216" t="s">
        <v>212</v>
      </c>
      <c r="G157" s="203"/>
      <c r="H157" s="203"/>
      <c r="I157" s="206"/>
      <c r="J157" s="217">
        <f>BK157</f>
        <v>0</v>
      </c>
      <c r="K157" s="203"/>
      <c r="L157" s="208"/>
      <c r="M157" s="209"/>
      <c r="N157" s="210"/>
      <c r="O157" s="210"/>
      <c r="P157" s="211">
        <f>P158</f>
        <v>0</v>
      </c>
      <c r="Q157" s="210"/>
      <c r="R157" s="211">
        <f>R158</f>
        <v>0</v>
      </c>
      <c r="S157" s="210"/>
      <c r="T157" s="212">
        <f>T158</f>
        <v>0.496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83</v>
      </c>
      <c r="AT157" s="214" t="s">
        <v>72</v>
      </c>
      <c r="AU157" s="214" t="s">
        <v>81</v>
      </c>
      <c r="AY157" s="213" t="s">
        <v>134</v>
      </c>
      <c r="BK157" s="215">
        <f>BK158</f>
        <v>0</v>
      </c>
    </row>
    <row r="158" s="2" customFormat="1" ht="33" customHeight="1">
      <c r="A158" s="36"/>
      <c r="B158" s="37"/>
      <c r="C158" s="218" t="s">
        <v>213</v>
      </c>
      <c r="D158" s="218" t="s">
        <v>136</v>
      </c>
      <c r="E158" s="219" t="s">
        <v>214</v>
      </c>
      <c r="F158" s="220" t="s">
        <v>215</v>
      </c>
      <c r="G158" s="221" t="s">
        <v>216</v>
      </c>
      <c r="H158" s="222">
        <v>62</v>
      </c>
      <c r="I158" s="223"/>
      <c r="J158" s="224">
        <f>ROUND(I158*H158,2)</f>
        <v>0</v>
      </c>
      <c r="K158" s="225"/>
      <c r="L158" s="42"/>
      <c r="M158" s="226" t="s">
        <v>1</v>
      </c>
      <c r="N158" s="227" t="s">
        <v>40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0.0080000000000000002</v>
      </c>
      <c r="T158" s="229">
        <f>S158*H158</f>
        <v>0.496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0" t="s">
        <v>175</v>
      </c>
      <c r="AT158" s="230" t="s">
        <v>136</v>
      </c>
      <c r="AU158" s="230" t="s">
        <v>83</v>
      </c>
      <c r="AY158" s="15" t="s">
        <v>134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5" t="s">
        <v>140</v>
      </c>
      <c r="BK158" s="231">
        <f>ROUND(I158*H158,2)</f>
        <v>0</v>
      </c>
      <c r="BL158" s="15" t="s">
        <v>175</v>
      </c>
      <c r="BM158" s="230" t="s">
        <v>217</v>
      </c>
    </row>
    <row r="159" s="12" customFormat="1" ht="25.92" customHeight="1">
      <c r="A159" s="12"/>
      <c r="B159" s="202"/>
      <c r="C159" s="203"/>
      <c r="D159" s="204" t="s">
        <v>72</v>
      </c>
      <c r="E159" s="205" t="s">
        <v>218</v>
      </c>
      <c r="F159" s="205" t="s">
        <v>219</v>
      </c>
      <c r="G159" s="203"/>
      <c r="H159" s="203"/>
      <c r="I159" s="206"/>
      <c r="J159" s="207">
        <f>BK159</f>
        <v>0</v>
      </c>
      <c r="K159" s="203"/>
      <c r="L159" s="208"/>
      <c r="M159" s="209"/>
      <c r="N159" s="210"/>
      <c r="O159" s="210"/>
      <c r="P159" s="211">
        <f>SUM(P160:P164)</f>
        <v>0</v>
      </c>
      <c r="Q159" s="210"/>
      <c r="R159" s="211">
        <f>SUM(R160:R164)</f>
        <v>0</v>
      </c>
      <c r="S159" s="210"/>
      <c r="T159" s="212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157</v>
      </c>
      <c r="AT159" s="214" t="s">
        <v>72</v>
      </c>
      <c r="AU159" s="214" t="s">
        <v>73</v>
      </c>
      <c r="AY159" s="213" t="s">
        <v>134</v>
      </c>
      <c r="BK159" s="215">
        <f>SUM(BK160:BK164)</f>
        <v>0</v>
      </c>
    </row>
    <row r="160" s="2" customFormat="1" ht="16.5" customHeight="1">
      <c r="A160" s="36"/>
      <c r="B160" s="37"/>
      <c r="C160" s="218" t="s">
        <v>220</v>
      </c>
      <c r="D160" s="218" t="s">
        <v>136</v>
      </c>
      <c r="E160" s="219" t="s">
        <v>221</v>
      </c>
      <c r="F160" s="220" t="s">
        <v>222</v>
      </c>
      <c r="G160" s="221" t="s">
        <v>223</v>
      </c>
      <c r="H160" s="222">
        <v>1</v>
      </c>
      <c r="I160" s="223"/>
      <c r="J160" s="224">
        <f>ROUND(I160*H160,2)</f>
        <v>0</v>
      </c>
      <c r="K160" s="225"/>
      <c r="L160" s="42"/>
      <c r="M160" s="226" t="s">
        <v>1</v>
      </c>
      <c r="N160" s="227" t="s">
        <v>40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0" t="s">
        <v>224</v>
      </c>
      <c r="AT160" s="230" t="s">
        <v>136</v>
      </c>
      <c r="AU160" s="230" t="s">
        <v>81</v>
      </c>
      <c r="AY160" s="15" t="s">
        <v>134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5" t="s">
        <v>140</v>
      </c>
      <c r="BK160" s="231">
        <f>ROUND(I160*H160,2)</f>
        <v>0</v>
      </c>
      <c r="BL160" s="15" t="s">
        <v>224</v>
      </c>
      <c r="BM160" s="230" t="s">
        <v>225</v>
      </c>
    </row>
    <row r="161" s="2" customFormat="1" ht="16.5" customHeight="1">
      <c r="A161" s="36"/>
      <c r="B161" s="37"/>
      <c r="C161" s="218" t="s">
        <v>226</v>
      </c>
      <c r="D161" s="218" t="s">
        <v>136</v>
      </c>
      <c r="E161" s="219" t="s">
        <v>227</v>
      </c>
      <c r="F161" s="220" t="s">
        <v>228</v>
      </c>
      <c r="G161" s="221" t="s">
        <v>223</v>
      </c>
      <c r="H161" s="222">
        <v>1</v>
      </c>
      <c r="I161" s="223"/>
      <c r="J161" s="224">
        <f>ROUND(I161*H161,2)</f>
        <v>0</v>
      </c>
      <c r="K161" s="225"/>
      <c r="L161" s="42"/>
      <c r="M161" s="226" t="s">
        <v>1</v>
      </c>
      <c r="N161" s="227" t="s">
        <v>40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0" t="s">
        <v>224</v>
      </c>
      <c r="AT161" s="230" t="s">
        <v>136</v>
      </c>
      <c r="AU161" s="230" t="s">
        <v>81</v>
      </c>
      <c r="AY161" s="15" t="s">
        <v>134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5" t="s">
        <v>140</v>
      </c>
      <c r="BK161" s="231">
        <f>ROUND(I161*H161,2)</f>
        <v>0</v>
      </c>
      <c r="BL161" s="15" t="s">
        <v>224</v>
      </c>
      <c r="BM161" s="230" t="s">
        <v>229</v>
      </c>
    </row>
    <row r="162" s="2" customFormat="1">
      <c r="A162" s="36"/>
      <c r="B162" s="37"/>
      <c r="C162" s="38"/>
      <c r="D162" s="234" t="s">
        <v>230</v>
      </c>
      <c r="E162" s="38"/>
      <c r="F162" s="255" t="s">
        <v>231</v>
      </c>
      <c r="G162" s="38"/>
      <c r="H162" s="38"/>
      <c r="I162" s="256"/>
      <c r="J162" s="38"/>
      <c r="K162" s="38"/>
      <c r="L162" s="42"/>
      <c r="M162" s="257"/>
      <c r="N162" s="258"/>
      <c r="O162" s="90"/>
      <c r="P162" s="90"/>
      <c r="Q162" s="90"/>
      <c r="R162" s="90"/>
      <c r="S162" s="90"/>
      <c r="T162" s="91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230</v>
      </c>
      <c r="AU162" s="15" t="s">
        <v>81</v>
      </c>
    </row>
    <row r="163" s="2" customFormat="1" ht="16.5" customHeight="1">
      <c r="A163" s="36"/>
      <c r="B163" s="37"/>
      <c r="C163" s="218" t="s">
        <v>232</v>
      </c>
      <c r="D163" s="218" t="s">
        <v>136</v>
      </c>
      <c r="E163" s="219" t="s">
        <v>233</v>
      </c>
      <c r="F163" s="220" t="s">
        <v>234</v>
      </c>
      <c r="G163" s="221" t="s">
        <v>223</v>
      </c>
      <c r="H163" s="222">
        <v>1</v>
      </c>
      <c r="I163" s="223"/>
      <c r="J163" s="224">
        <f>ROUND(I163*H163,2)</f>
        <v>0</v>
      </c>
      <c r="K163" s="225"/>
      <c r="L163" s="42"/>
      <c r="M163" s="226" t="s">
        <v>1</v>
      </c>
      <c r="N163" s="227" t="s">
        <v>40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0" t="s">
        <v>224</v>
      </c>
      <c r="AT163" s="230" t="s">
        <v>136</v>
      </c>
      <c r="AU163" s="230" t="s">
        <v>81</v>
      </c>
      <c r="AY163" s="15" t="s">
        <v>134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5" t="s">
        <v>140</v>
      </c>
      <c r="BK163" s="231">
        <f>ROUND(I163*H163,2)</f>
        <v>0</v>
      </c>
      <c r="BL163" s="15" t="s">
        <v>224</v>
      </c>
      <c r="BM163" s="230" t="s">
        <v>235</v>
      </c>
    </row>
    <row r="164" s="2" customFormat="1" ht="16.5" customHeight="1">
      <c r="A164" s="36"/>
      <c r="B164" s="37"/>
      <c r="C164" s="218" t="s">
        <v>7</v>
      </c>
      <c r="D164" s="218" t="s">
        <v>136</v>
      </c>
      <c r="E164" s="219" t="s">
        <v>236</v>
      </c>
      <c r="F164" s="220" t="s">
        <v>237</v>
      </c>
      <c r="G164" s="221" t="s">
        <v>223</v>
      </c>
      <c r="H164" s="222">
        <v>1</v>
      </c>
      <c r="I164" s="223"/>
      <c r="J164" s="224">
        <f>ROUND(I164*H164,2)</f>
        <v>0</v>
      </c>
      <c r="K164" s="225"/>
      <c r="L164" s="42"/>
      <c r="M164" s="259" t="s">
        <v>1</v>
      </c>
      <c r="N164" s="260" t="s">
        <v>40</v>
      </c>
      <c r="O164" s="261"/>
      <c r="P164" s="262">
        <f>O164*H164</f>
        <v>0</v>
      </c>
      <c r="Q164" s="262">
        <v>0</v>
      </c>
      <c r="R164" s="262">
        <f>Q164*H164</f>
        <v>0</v>
      </c>
      <c r="S164" s="262">
        <v>0</v>
      </c>
      <c r="T164" s="263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0" t="s">
        <v>224</v>
      </c>
      <c r="AT164" s="230" t="s">
        <v>136</v>
      </c>
      <c r="AU164" s="230" t="s">
        <v>81</v>
      </c>
      <c r="AY164" s="15" t="s">
        <v>134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5" t="s">
        <v>140</v>
      </c>
      <c r="BK164" s="231">
        <f>ROUND(I164*H164,2)</f>
        <v>0</v>
      </c>
      <c r="BL164" s="15" t="s">
        <v>224</v>
      </c>
      <c r="BM164" s="230" t="s">
        <v>238</v>
      </c>
    </row>
    <row r="165" s="2" customFormat="1" ht="6.96" customHeight="1">
      <c r="A165" s="36"/>
      <c r="B165" s="65"/>
      <c r="C165" s="66"/>
      <c r="D165" s="66"/>
      <c r="E165" s="66"/>
      <c r="F165" s="66"/>
      <c r="G165" s="66"/>
      <c r="H165" s="66"/>
      <c r="I165" s="66"/>
      <c r="J165" s="66"/>
      <c r="K165" s="66"/>
      <c r="L165" s="42"/>
      <c r="M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</row>
  </sheetData>
  <sheetProtection sheet="1" autoFilter="0" formatColumns="0" formatRows="0" objects="1" scenarios="1" spinCount="100000" saltValue="XKEK4snncoofRZKVnw3tuJrcrhzcHu7lBUM5SaHdXUN04vv5UDmbkQoKelSwL/u0D0zqwLlBWC3/VhgVvYtgAg==" hashValue="Ap8TCivibnUGgyEqnXb02xGJRxMUFqjWWOAYc24D+4U3K3b5RT2hDqe7x5RUlP0aWhKlvIhVLntZ0kSQOjE5jA==" algorithmName="SHA-512" password="CC35"/>
  <autoFilter ref="C124:K16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8"/>
      <c r="AT3" s="15" t="s">
        <v>83</v>
      </c>
    </row>
    <row r="4" s="1" customFormat="1" ht="24.96" customHeight="1">
      <c r="B4" s="18"/>
      <c r="D4" s="137" t="s">
        <v>102</v>
      </c>
      <c r="L4" s="18"/>
      <c r="M4" s="138" t="s">
        <v>10</v>
      </c>
      <c r="AT4" s="15" t="s">
        <v>30</v>
      </c>
    </row>
    <row r="5" s="1" customFormat="1" ht="6.96" customHeight="1">
      <c r="B5" s="18"/>
      <c r="L5" s="18"/>
    </row>
    <row r="6" s="1" customFormat="1" ht="12" customHeight="1">
      <c r="B6" s="18"/>
      <c r="D6" s="139" t="s">
        <v>16</v>
      </c>
      <c r="L6" s="18"/>
    </row>
    <row r="7" s="1" customFormat="1" ht="16.5" customHeight="1">
      <c r="B7" s="18"/>
      <c r="E7" s="140" t="str">
        <f>'Rekapitulace stavby'!K6</f>
        <v>Demolice objektů u OŘ Plzeň</v>
      </c>
      <c r="F7" s="139"/>
      <c r="G7" s="139"/>
      <c r="H7" s="139"/>
      <c r="L7" s="18"/>
    </row>
    <row r="8" s="2" customFormat="1" ht="12" customHeight="1">
      <c r="A8" s="36"/>
      <c r="B8" s="42"/>
      <c r="C8" s="36"/>
      <c r="D8" s="139" t="s">
        <v>103</v>
      </c>
      <c r="E8" s="36"/>
      <c r="F8" s="36"/>
      <c r="G8" s="36"/>
      <c r="H8" s="36"/>
      <c r="I8" s="36"/>
      <c r="J8" s="36"/>
      <c r="K8" s="36"/>
      <c r="L8" s="6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1" t="s">
        <v>239</v>
      </c>
      <c r="F9" s="36"/>
      <c r="G9" s="36"/>
      <c r="H9" s="36"/>
      <c r="I9" s="36"/>
      <c r="J9" s="36"/>
      <c r="K9" s="36"/>
      <c r="L9" s="6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9" t="s">
        <v>18</v>
      </c>
      <c r="E11" s="36"/>
      <c r="F11" s="142" t="s">
        <v>1</v>
      </c>
      <c r="G11" s="36"/>
      <c r="H11" s="36"/>
      <c r="I11" s="139" t="s">
        <v>19</v>
      </c>
      <c r="J11" s="142" t="s">
        <v>1</v>
      </c>
      <c r="K11" s="36"/>
      <c r="L11" s="6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9" t="s">
        <v>20</v>
      </c>
      <c r="E12" s="36"/>
      <c r="F12" s="142" t="s">
        <v>21</v>
      </c>
      <c r="G12" s="36"/>
      <c r="H12" s="36"/>
      <c r="I12" s="139" t="s">
        <v>22</v>
      </c>
      <c r="J12" s="143" t="str">
        <f>'Rekapitulace stavby'!AN8</f>
        <v>7. 7. 2025</v>
      </c>
      <c r="K12" s="36"/>
      <c r="L12" s="6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9" t="s">
        <v>24</v>
      </c>
      <c r="E14" s="36"/>
      <c r="F14" s="36"/>
      <c r="G14" s="36"/>
      <c r="H14" s="36"/>
      <c r="I14" s="139" t="s">
        <v>25</v>
      </c>
      <c r="J14" s="142" t="str">
        <f>IF('Rekapitulace stavby'!AN10="","",'Rekapitulace stavby'!AN10)</f>
        <v/>
      </c>
      <c r="K14" s="36"/>
      <c r="L14" s="6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2" t="str">
        <f>IF('Rekapitulace stavby'!E11="","",'Rekapitulace stavby'!E11)</f>
        <v xml:space="preserve"> </v>
      </c>
      <c r="F15" s="36"/>
      <c r="G15" s="36"/>
      <c r="H15" s="36"/>
      <c r="I15" s="139" t="s">
        <v>26</v>
      </c>
      <c r="J15" s="142" t="str">
        <f>IF('Rekapitulace stavby'!AN11="","",'Rekapitulace stavby'!AN11)</f>
        <v/>
      </c>
      <c r="K15" s="36"/>
      <c r="L15" s="6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9" t="s">
        <v>27</v>
      </c>
      <c r="E17" s="36"/>
      <c r="F17" s="36"/>
      <c r="G17" s="36"/>
      <c r="H17" s="36"/>
      <c r="I17" s="139" t="s">
        <v>25</v>
      </c>
      <c r="J17" s="31" t="str">
        <f>'Rekapitulace stavby'!AN13</f>
        <v>Vyplň údaj</v>
      </c>
      <c r="K17" s="36"/>
      <c r="L17" s="6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2"/>
      <c r="G18" s="142"/>
      <c r="H18" s="142"/>
      <c r="I18" s="139" t="s">
        <v>26</v>
      </c>
      <c r="J18" s="31" t="str">
        <f>'Rekapitulace stavby'!AN14</f>
        <v>Vyplň údaj</v>
      </c>
      <c r="K18" s="36"/>
      <c r="L18" s="6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9" t="s">
        <v>29</v>
      </c>
      <c r="E20" s="36"/>
      <c r="F20" s="36"/>
      <c r="G20" s="36"/>
      <c r="H20" s="36"/>
      <c r="I20" s="139" t="s">
        <v>25</v>
      </c>
      <c r="J20" s="142" t="str">
        <f>IF('Rekapitulace stavby'!AN16="","",'Rekapitulace stavby'!AN16)</f>
        <v/>
      </c>
      <c r="K20" s="36"/>
      <c r="L20" s="6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2" t="str">
        <f>IF('Rekapitulace stavby'!E17="","",'Rekapitulace stavby'!E17)</f>
        <v xml:space="preserve"> </v>
      </c>
      <c r="F21" s="36"/>
      <c r="G21" s="36"/>
      <c r="H21" s="36"/>
      <c r="I21" s="139" t="s">
        <v>26</v>
      </c>
      <c r="J21" s="142" t="str">
        <f>IF('Rekapitulace stavby'!AN17="","",'Rekapitulace stavby'!AN17)</f>
        <v/>
      </c>
      <c r="K21" s="36"/>
      <c r="L21" s="6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9" t="s">
        <v>31</v>
      </c>
      <c r="E23" s="36"/>
      <c r="F23" s="36"/>
      <c r="G23" s="36"/>
      <c r="H23" s="36"/>
      <c r="I23" s="139" t="s">
        <v>25</v>
      </c>
      <c r="J23" s="142" t="str">
        <f>IF('Rekapitulace stavby'!AN19="","",'Rekapitulace stavby'!AN19)</f>
        <v/>
      </c>
      <c r="K23" s="36"/>
      <c r="L23" s="6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2" t="str">
        <f>IF('Rekapitulace stavby'!E20="","",'Rekapitulace stavby'!E20)</f>
        <v xml:space="preserve"> </v>
      </c>
      <c r="F24" s="36"/>
      <c r="G24" s="36"/>
      <c r="H24" s="36"/>
      <c r="I24" s="139" t="s">
        <v>26</v>
      </c>
      <c r="J24" s="142" t="str">
        <f>IF('Rekapitulace stavby'!AN20="","",'Rekapitulace stavby'!AN20)</f>
        <v/>
      </c>
      <c r="K24" s="36"/>
      <c r="L24" s="6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9" t="s">
        <v>32</v>
      </c>
      <c r="E26" s="36"/>
      <c r="F26" s="36"/>
      <c r="G26" s="36"/>
      <c r="H26" s="36"/>
      <c r="I26" s="36"/>
      <c r="J26" s="36"/>
      <c r="K26" s="36"/>
      <c r="L26" s="6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8"/>
      <c r="J29" s="148"/>
      <c r="K29" s="148"/>
      <c r="L29" s="6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9" t="s">
        <v>33</v>
      </c>
      <c r="E30" s="36"/>
      <c r="F30" s="36"/>
      <c r="G30" s="36"/>
      <c r="H30" s="36"/>
      <c r="I30" s="36"/>
      <c r="J30" s="150">
        <f>ROUND(J124, 2)</f>
        <v>0</v>
      </c>
      <c r="K30" s="36"/>
      <c r="L30" s="6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8"/>
      <c r="J31" s="148"/>
      <c r="K31" s="148"/>
      <c r="L31" s="6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1" t="s">
        <v>35</v>
      </c>
      <c r="G32" s="36"/>
      <c r="H32" s="36"/>
      <c r="I32" s="151" t="s">
        <v>34</v>
      </c>
      <c r="J32" s="151" t="s">
        <v>36</v>
      </c>
      <c r="K32" s="36"/>
      <c r="L32" s="6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52" t="s">
        <v>37</v>
      </c>
      <c r="E33" s="139" t="s">
        <v>38</v>
      </c>
      <c r="F33" s="153">
        <f>ROUND((SUM(BE124:BE159)),  2)</f>
        <v>0</v>
      </c>
      <c r="G33" s="36"/>
      <c r="H33" s="36"/>
      <c r="I33" s="154">
        <v>0.20999999999999999</v>
      </c>
      <c r="J33" s="153">
        <f>ROUND(((SUM(BE124:BE159))*I33),  2)</f>
        <v>0</v>
      </c>
      <c r="K33" s="36"/>
      <c r="L33" s="6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9" t="s">
        <v>39</v>
      </c>
      <c r="F34" s="153">
        <f>ROUND((SUM(BF124:BF159)),  2)</f>
        <v>0</v>
      </c>
      <c r="G34" s="36"/>
      <c r="H34" s="36"/>
      <c r="I34" s="154">
        <v>0.12</v>
      </c>
      <c r="J34" s="153">
        <f>ROUND(((SUM(BF124:BF159))*I34),  2)</f>
        <v>0</v>
      </c>
      <c r="K34" s="36"/>
      <c r="L34" s="6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39" t="s">
        <v>37</v>
      </c>
      <c r="E35" s="139" t="s">
        <v>40</v>
      </c>
      <c r="F35" s="153">
        <f>ROUND((SUM(BG124:BG159)),  2)</f>
        <v>0</v>
      </c>
      <c r="G35" s="36"/>
      <c r="H35" s="36"/>
      <c r="I35" s="154">
        <v>0.20999999999999999</v>
      </c>
      <c r="J35" s="153">
        <f>0</f>
        <v>0</v>
      </c>
      <c r="K35" s="36"/>
      <c r="L35" s="6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9" t="s">
        <v>41</v>
      </c>
      <c r="F36" s="153">
        <f>ROUND((SUM(BH124:BH159)),  2)</f>
        <v>0</v>
      </c>
      <c r="G36" s="36"/>
      <c r="H36" s="36"/>
      <c r="I36" s="154">
        <v>0.12</v>
      </c>
      <c r="J36" s="153">
        <f>0</f>
        <v>0</v>
      </c>
      <c r="K36" s="36"/>
      <c r="L36" s="6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9" t="s">
        <v>42</v>
      </c>
      <c r="F37" s="153">
        <f>ROUND((SUM(BI124:BI159)),  2)</f>
        <v>0</v>
      </c>
      <c r="G37" s="36"/>
      <c r="H37" s="36"/>
      <c r="I37" s="154">
        <v>0</v>
      </c>
      <c r="J37" s="153">
        <f>0</f>
        <v>0</v>
      </c>
      <c r="K37" s="36"/>
      <c r="L37" s="6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105</v>
      </c>
      <c r="D82" s="38"/>
      <c r="E82" s="38"/>
      <c r="F82" s="38"/>
      <c r="G82" s="38"/>
      <c r="H82" s="38"/>
      <c r="I82" s="38"/>
      <c r="J82" s="38"/>
      <c r="K82" s="38"/>
      <c r="L82" s="6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3" t="str">
        <f>E7</f>
        <v>Demolice objektů u OŘ Plzeň</v>
      </c>
      <c r="F85" s="30"/>
      <c r="G85" s="30"/>
      <c r="H85" s="30"/>
      <c r="I85" s="38"/>
      <c r="J85" s="38"/>
      <c r="K85" s="38"/>
      <c r="L85" s="6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103</v>
      </c>
      <c r="D86" s="38"/>
      <c r="E86" s="38"/>
      <c r="F86" s="38"/>
      <c r="G86" s="38"/>
      <c r="H86" s="38"/>
      <c r="I86" s="38"/>
      <c r="J86" s="38"/>
      <c r="K86" s="38"/>
      <c r="L86" s="6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5" t="str">
        <f>E9</f>
        <v>SO 02 - Demolice výpravní budovy Dynín</v>
      </c>
      <c r="F87" s="38"/>
      <c r="G87" s="38"/>
      <c r="H87" s="38"/>
      <c r="I87" s="38"/>
      <c r="J87" s="38"/>
      <c r="K87" s="38"/>
      <c r="L87" s="6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8" t="str">
        <f>IF(J12="","",J12)</f>
        <v>7. 7. 2025</v>
      </c>
      <c r="K89" s="38"/>
      <c r="L89" s="6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7" t="s">
        <v>108</v>
      </c>
      <c r="D96" s="38"/>
      <c r="E96" s="38"/>
      <c r="F96" s="38"/>
      <c r="G96" s="38"/>
      <c r="H96" s="38"/>
      <c r="I96" s="38"/>
      <c r="J96" s="109">
        <f>J124</f>
        <v>0</v>
      </c>
      <c r="K96" s="38"/>
      <c r="L96" s="6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114</v>
      </c>
      <c r="E99" s="187"/>
      <c r="F99" s="187"/>
      <c r="G99" s="187"/>
      <c r="H99" s="187"/>
      <c r="I99" s="187"/>
      <c r="J99" s="188">
        <f>J137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115</v>
      </c>
      <c r="E100" s="187"/>
      <c r="F100" s="187"/>
      <c r="G100" s="187"/>
      <c r="H100" s="187"/>
      <c r="I100" s="187"/>
      <c r="J100" s="188">
        <f>J143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240</v>
      </c>
      <c r="E101" s="187"/>
      <c r="F101" s="187"/>
      <c r="G101" s="187"/>
      <c r="H101" s="187"/>
      <c r="I101" s="187"/>
      <c r="J101" s="188">
        <f>J151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241</v>
      </c>
      <c r="E102" s="181"/>
      <c r="F102" s="181"/>
      <c r="G102" s="181"/>
      <c r="H102" s="181"/>
      <c r="I102" s="181"/>
      <c r="J102" s="182">
        <f>J153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242</v>
      </c>
      <c r="E103" s="187"/>
      <c r="F103" s="187"/>
      <c r="G103" s="187"/>
      <c r="H103" s="187"/>
      <c r="I103" s="187"/>
      <c r="J103" s="188">
        <f>J154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118</v>
      </c>
      <c r="E104" s="181"/>
      <c r="F104" s="181"/>
      <c r="G104" s="181"/>
      <c r="H104" s="181"/>
      <c r="I104" s="181"/>
      <c r="J104" s="182">
        <f>J156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2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119</v>
      </c>
      <c r="D111" s="38"/>
      <c r="E111" s="38"/>
      <c r="F111" s="38"/>
      <c r="G111" s="38"/>
      <c r="H111" s="38"/>
      <c r="I111" s="38"/>
      <c r="J111" s="38"/>
      <c r="K111" s="38"/>
      <c r="L111" s="62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2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8"/>
      <c r="E113" s="38"/>
      <c r="F113" s="38"/>
      <c r="G113" s="38"/>
      <c r="H113" s="38"/>
      <c r="I113" s="38"/>
      <c r="J113" s="38"/>
      <c r="K113" s="38"/>
      <c r="L113" s="62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73" t="str">
        <f>E7</f>
        <v>Demolice objektů u OŘ Plzeň</v>
      </c>
      <c r="F114" s="30"/>
      <c r="G114" s="30"/>
      <c r="H114" s="30"/>
      <c r="I114" s="38"/>
      <c r="J114" s="38"/>
      <c r="K114" s="38"/>
      <c r="L114" s="62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103</v>
      </c>
      <c r="D115" s="38"/>
      <c r="E115" s="38"/>
      <c r="F115" s="38"/>
      <c r="G115" s="38"/>
      <c r="H115" s="38"/>
      <c r="I115" s="38"/>
      <c r="J115" s="38"/>
      <c r="K115" s="38"/>
      <c r="L115" s="62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5" t="str">
        <f>E9</f>
        <v>SO 02 - Demolice výpravní budovy Dynín</v>
      </c>
      <c r="F116" s="38"/>
      <c r="G116" s="38"/>
      <c r="H116" s="38"/>
      <c r="I116" s="38"/>
      <c r="J116" s="38"/>
      <c r="K116" s="38"/>
      <c r="L116" s="62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2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20</v>
      </c>
      <c r="D118" s="38"/>
      <c r="E118" s="38"/>
      <c r="F118" s="25" t="str">
        <f>F12</f>
        <v xml:space="preserve"> </v>
      </c>
      <c r="G118" s="38"/>
      <c r="H118" s="38"/>
      <c r="I118" s="30" t="s">
        <v>22</v>
      </c>
      <c r="J118" s="78" t="str">
        <f>IF(J12="","",J12)</f>
        <v>7. 7. 2025</v>
      </c>
      <c r="K118" s="38"/>
      <c r="L118" s="62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2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24</v>
      </c>
      <c r="D120" s="38"/>
      <c r="E120" s="38"/>
      <c r="F120" s="25" t="str">
        <f>E15</f>
        <v xml:space="preserve"> </v>
      </c>
      <c r="G120" s="38"/>
      <c r="H120" s="38"/>
      <c r="I120" s="30" t="s">
        <v>29</v>
      </c>
      <c r="J120" s="34" t="str">
        <f>E21</f>
        <v xml:space="preserve"> </v>
      </c>
      <c r="K120" s="38"/>
      <c r="L120" s="62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27</v>
      </c>
      <c r="D121" s="38"/>
      <c r="E121" s="38"/>
      <c r="F121" s="25" t="str">
        <f>IF(E18="","",E18)</f>
        <v>Vyplň údaj</v>
      </c>
      <c r="G121" s="38"/>
      <c r="H121" s="38"/>
      <c r="I121" s="30" t="s">
        <v>31</v>
      </c>
      <c r="J121" s="34" t="str">
        <f>E24</f>
        <v xml:space="preserve"> </v>
      </c>
      <c r="K121" s="38"/>
      <c r="L121" s="62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2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1" customFormat="1" ht="29.28" customHeight="1">
      <c r="A123" s="190"/>
      <c r="B123" s="191"/>
      <c r="C123" s="192" t="s">
        <v>120</v>
      </c>
      <c r="D123" s="193" t="s">
        <v>58</v>
      </c>
      <c r="E123" s="193" t="s">
        <v>54</v>
      </c>
      <c r="F123" s="193" t="s">
        <v>55</v>
      </c>
      <c r="G123" s="193" t="s">
        <v>121</v>
      </c>
      <c r="H123" s="193" t="s">
        <v>122</v>
      </c>
      <c r="I123" s="193" t="s">
        <v>123</v>
      </c>
      <c r="J123" s="194" t="s">
        <v>107</v>
      </c>
      <c r="K123" s="195" t="s">
        <v>124</v>
      </c>
      <c r="L123" s="196"/>
      <c r="M123" s="99" t="s">
        <v>1</v>
      </c>
      <c r="N123" s="100" t="s">
        <v>37</v>
      </c>
      <c r="O123" s="100" t="s">
        <v>125</v>
      </c>
      <c r="P123" s="100" t="s">
        <v>126</v>
      </c>
      <c r="Q123" s="100" t="s">
        <v>127</v>
      </c>
      <c r="R123" s="100" t="s">
        <v>128</v>
      </c>
      <c r="S123" s="100" t="s">
        <v>129</v>
      </c>
      <c r="T123" s="101" t="s">
        <v>130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6"/>
      <c r="B124" s="37"/>
      <c r="C124" s="106" t="s">
        <v>131</v>
      </c>
      <c r="D124" s="38"/>
      <c r="E124" s="38"/>
      <c r="F124" s="38"/>
      <c r="G124" s="38"/>
      <c r="H124" s="38"/>
      <c r="I124" s="38"/>
      <c r="J124" s="197">
        <f>BK124</f>
        <v>0</v>
      </c>
      <c r="K124" s="38"/>
      <c r="L124" s="42"/>
      <c r="M124" s="102"/>
      <c r="N124" s="198"/>
      <c r="O124" s="103"/>
      <c r="P124" s="199">
        <f>P125+P153+P156</f>
        <v>0</v>
      </c>
      <c r="Q124" s="103"/>
      <c r="R124" s="199">
        <f>R125+R153+R156</f>
        <v>51.754600000000003</v>
      </c>
      <c r="S124" s="103"/>
      <c r="T124" s="200">
        <f>T125+T153+T156</f>
        <v>303.63254999999998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72</v>
      </c>
      <c r="AU124" s="15" t="s">
        <v>109</v>
      </c>
      <c r="BK124" s="201">
        <f>BK125+BK153+BK156</f>
        <v>0</v>
      </c>
    </row>
    <row r="125" s="12" customFormat="1" ht="25.92" customHeight="1">
      <c r="A125" s="12"/>
      <c r="B125" s="202"/>
      <c r="C125" s="203"/>
      <c r="D125" s="204" t="s">
        <v>72</v>
      </c>
      <c r="E125" s="205" t="s">
        <v>132</v>
      </c>
      <c r="F125" s="205" t="s">
        <v>133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P126+P137+P143+P151</f>
        <v>0</v>
      </c>
      <c r="Q125" s="210"/>
      <c r="R125" s="211">
        <f>R126+R137+R143+R151</f>
        <v>51.754600000000003</v>
      </c>
      <c r="S125" s="210"/>
      <c r="T125" s="212">
        <f>T126+T137+T143+T151</f>
        <v>303.36525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73</v>
      </c>
      <c r="AY125" s="213" t="s">
        <v>134</v>
      </c>
      <c r="BK125" s="215">
        <f>BK126+BK137+BK143+BK151</f>
        <v>0</v>
      </c>
    </row>
    <row r="126" s="12" customFormat="1" ht="22.8" customHeight="1">
      <c r="A126" s="12"/>
      <c r="B126" s="202"/>
      <c r="C126" s="203"/>
      <c r="D126" s="204" t="s">
        <v>72</v>
      </c>
      <c r="E126" s="216" t="s">
        <v>81</v>
      </c>
      <c r="F126" s="216" t="s">
        <v>135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SUM(P127:P136)</f>
        <v>0</v>
      </c>
      <c r="Q126" s="210"/>
      <c r="R126" s="211">
        <f>SUM(R127:R136)</f>
        <v>51.754600000000003</v>
      </c>
      <c r="S126" s="210"/>
      <c r="T126" s="212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72</v>
      </c>
      <c r="AU126" s="214" t="s">
        <v>81</v>
      </c>
      <c r="AY126" s="213" t="s">
        <v>134</v>
      </c>
      <c r="BK126" s="215">
        <f>SUM(BK127:BK136)</f>
        <v>0</v>
      </c>
    </row>
    <row r="127" s="2" customFormat="1" ht="33" customHeight="1">
      <c r="A127" s="36"/>
      <c r="B127" s="37"/>
      <c r="C127" s="218" t="s">
        <v>81</v>
      </c>
      <c r="D127" s="218" t="s">
        <v>136</v>
      </c>
      <c r="E127" s="219" t="s">
        <v>143</v>
      </c>
      <c r="F127" s="220" t="s">
        <v>144</v>
      </c>
      <c r="G127" s="221" t="s">
        <v>145</v>
      </c>
      <c r="H127" s="222">
        <v>69</v>
      </c>
      <c r="I127" s="223"/>
      <c r="J127" s="224">
        <f>ROUND(I127*H127,2)</f>
        <v>0</v>
      </c>
      <c r="K127" s="225"/>
      <c r="L127" s="42"/>
      <c r="M127" s="226" t="s">
        <v>1</v>
      </c>
      <c r="N127" s="227" t="s">
        <v>40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0" t="s">
        <v>140</v>
      </c>
      <c r="AT127" s="230" t="s">
        <v>136</v>
      </c>
      <c r="AU127" s="230" t="s">
        <v>83</v>
      </c>
      <c r="AY127" s="15" t="s">
        <v>134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5" t="s">
        <v>140</v>
      </c>
      <c r="BK127" s="231">
        <f>ROUND(I127*H127,2)</f>
        <v>0</v>
      </c>
      <c r="BL127" s="15" t="s">
        <v>140</v>
      </c>
      <c r="BM127" s="230" t="s">
        <v>83</v>
      </c>
    </row>
    <row r="128" s="13" customFormat="1">
      <c r="A128" s="13"/>
      <c r="B128" s="232"/>
      <c r="C128" s="233"/>
      <c r="D128" s="234" t="s">
        <v>141</v>
      </c>
      <c r="E128" s="235" t="s">
        <v>1</v>
      </c>
      <c r="F128" s="236" t="s">
        <v>243</v>
      </c>
      <c r="G128" s="233"/>
      <c r="H128" s="237">
        <v>69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141</v>
      </c>
      <c r="AU128" s="243" t="s">
        <v>83</v>
      </c>
      <c r="AV128" s="13" t="s">
        <v>83</v>
      </c>
      <c r="AW128" s="13" t="s">
        <v>30</v>
      </c>
      <c r="AX128" s="13" t="s">
        <v>81</v>
      </c>
      <c r="AY128" s="243" t="s">
        <v>134</v>
      </c>
    </row>
    <row r="129" s="2" customFormat="1" ht="24.15" customHeight="1">
      <c r="A129" s="36"/>
      <c r="B129" s="37"/>
      <c r="C129" s="218" t="s">
        <v>83</v>
      </c>
      <c r="D129" s="218" t="s">
        <v>136</v>
      </c>
      <c r="E129" s="219" t="s">
        <v>148</v>
      </c>
      <c r="F129" s="220" t="s">
        <v>149</v>
      </c>
      <c r="G129" s="221" t="s">
        <v>139</v>
      </c>
      <c r="H129" s="222">
        <v>230</v>
      </c>
      <c r="I129" s="223"/>
      <c r="J129" s="224">
        <f>ROUND(I129*H129,2)</f>
        <v>0</v>
      </c>
      <c r="K129" s="225"/>
      <c r="L129" s="42"/>
      <c r="M129" s="226" t="s">
        <v>1</v>
      </c>
      <c r="N129" s="227" t="s">
        <v>40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140</v>
      </c>
      <c r="AT129" s="230" t="s">
        <v>136</v>
      </c>
      <c r="AU129" s="230" t="s">
        <v>83</v>
      </c>
      <c r="AY129" s="15" t="s">
        <v>134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140</v>
      </c>
      <c r="BK129" s="231">
        <f>ROUND(I129*H129,2)</f>
        <v>0</v>
      </c>
      <c r="BL129" s="15" t="s">
        <v>140</v>
      </c>
      <c r="BM129" s="230" t="s">
        <v>140</v>
      </c>
    </row>
    <row r="130" s="13" customFormat="1">
      <c r="A130" s="13"/>
      <c r="B130" s="232"/>
      <c r="C130" s="233"/>
      <c r="D130" s="234" t="s">
        <v>141</v>
      </c>
      <c r="E130" s="235" t="s">
        <v>1</v>
      </c>
      <c r="F130" s="236" t="s">
        <v>244</v>
      </c>
      <c r="G130" s="233"/>
      <c r="H130" s="237">
        <v>230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141</v>
      </c>
      <c r="AU130" s="243" t="s">
        <v>83</v>
      </c>
      <c r="AV130" s="13" t="s">
        <v>83</v>
      </c>
      <c r="AW130" s="13" t="s">
        <v>30</v>
      </c>
      <c r="AX130" s="13" t="s">
        <v>81</v>
      </c>
      <c r="AY130" s="243" t="s">
        <v>134</v>
      </c>
    </row>
    <row r="131" s="2" customFormat="1" ht="16.5" customHeight="1">
      <c r="A131" s="36"/>
      <c r="B131" s="37"/>
      <c r="C131" s="244" t="s">
        <v>147</v>
      </c>
      <c r="D131" s="244" t="s">
        <v>151</v>
      </c>
      <c r="E131" s="245" t="s">
        <v>152</v>
      </c>
      <c r="F131" s="246" t="s">
        <v>153</v>
      </c>
      <c r="G131" s="247" t="s">
        <v>154</v>
      </c>
      <c r="H131" s="248">
        <v>51.75</v>
      </c>
      <c r="I131" s="249"/>
      <c r="J131" s="250">
        <f>ROUND(I131*H131,2)</f>
        <v>0</v>
      </c>
      <c r="K131" s="251"/>
      <c r="L131" s="252"/>
      <c r="M131" s="253" t="s">
        <v>1</v>
      </c>
      <c r="N131" s="254" t="s">
        <v>40</v>
      </c>
      <c r="O131" s="90"/>
      <c r="P131" s="228">
        <f>O131*H131</f>
        <v>0</v>
      </c>
      <c r="Q131" s="228">
        <v>1</v>
      </c>
      <c r="R131" s="228">
        <f>Q131*H131</f>
        <v>51.75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155</v>
      </c>
      <c r="AT131" s="230" t="s">
        <v>151</v>
      </c>
      <c r="AU131" s="230" t="s">
        <v>83</v>
      </c>
      <c r="AY131" s="15" t="s">
        <v>134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140</v>
      </c>
      <c r="BK131" s="231">
        <f>ROUND(I131*H131,2)</f>
        <v>0</v>
      </c>
      <c r="BL131" s="15" t="s">
        <v>140</v>
      </c>
      <c r="BM131" s="230" t="s">
        <v>150</v>
      </c>
    </row>
    <row r="132" s="13" customFormat="1">
      <c r="A132" s="13"/>
      <c r="B132" s="232"/>
      <c r="C132" s="233"/>
      <c r="D132" s="234" t="s">
        <v>141</v>
      </c>
      <c r="E132" s="235" t="s">
        <v>1</v>
      </c>
      <c r="F132" s="236" t="s">
        <v>245</v>
      </c>
      <c r="G132" s="233"/>
      <c r="H132" s="237">
        <v>51.75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141</v>
      </c>
      <c r="AU132" s="243" t="s">
        <v>83</v>
      </c>
      <c r="AV132" s="13" t="s">
        <v>83</v>
      </c>
      <c r="AW132" s="13" t="s">
        <v>30</v>
      </c>
      <c r="AX132" s="13" t="s">
        <v>81</v>
      </c>
      <c r="AY132" s="243" t="s">
        <v>134</v>
      </c>
    </row>
    <row r="133" s="2" customFormat="1" ht="24.15" customHeight="1">
      <c r="A133" s="36"/>
      <c r="B133" s="37"/>
      <c r="C133" s="218" t="s">
        <v>140</v>
      </c>
      <c r="D133" s="218" t="s">
        <v>136</v>
      </c>
      <c r="E133" s="219" t="s">
        <v>158</v>
      </c>
      <c r="F133" s="220" t="s">
        <v>159</v>
      </c>
      <c r="G133" s="221" t="s">
        <v>139</v>
      </c>
      <c r="H133" s="222">
        <v>230</v>
      </c>
      <c r="I133" s="223"/>
      <c r="J133" s="224">
        <f>ROUND(I133*H133,2)</f>
        <v>0</v>
      </c>
      <c r="K133" s="225"/>
      <c r="L133" s="42"/>
      <c r="M133" s="226" t="s">
        <v>1</v>
      </c>
      <c r="N133" s="227" t="s">
        <v>40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140</v>
      </c>
      <c r="AT133" s="230" t="s">
        <v>136</v>
      </c>
      <c r="AU133" s="230" t="s">
        <v>83</v>
      </c>
      <c r="AY133" s="15" t="s">
        <v>134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140</v>
      </c>
      <c r="BK133" s="231">
        <f>ROUND(I133*H133,2)</f>
        <v>0</v>
      </c>
      <c r="BL133" s="15" t="s">
        <v>140</v>
      </c>
      <c r="BM133" s="230" t="s">
        <v>155</v>
      </c>
    </row>
    <row r="134" s="13" customFormat="1">
      <c r="A134" s="13"/>
      <c r="B134" s="232"/>
      <c r="C134" s="233"/>
      <c r="D134" s="234" t="s">
        <v>141</v>
      </c>
      <c r="E134" s="235" t="s">
        <v>1</v>
      </c>
      <c r="F134" s="236" t="s">
        <v>244</v>
      </c>
      <c r="G134" s="233"/>
      <c r="H134" s="237">
        <v>230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141</v>
      </c>
      <c r="AU134" s="243" t="s">
        <v>83</v>
      </c>
      <c r="AV134" s="13" t="s">
        <v>83</v>
      </c>
      <c r="AW134" s="13" t="s">
        <v>30</v>
      </c>
      <c r="AX134" s="13" t="s">
        <v>81</v>
      </c>
      <c r="AY134" s="243" t="s">
        <v>134</v>
      </c>
    </row>
    <row r="135" s="2" customFormat="1" ht="16.5" customHeight="1">
      <c r="A135" s="36"/>
      <c r="B135" s="37"/>
      <c r="C135" s="244" t="s">
        <v>157</v>
      </c>
      <c r="D135" s="244" t="s">
        <v>151</v>
      </c>
      <c r="E135" s="245" t="s">
        <v>161</v>
      </c>
      <c r="F135" s="246" t="s">
        <v>162</v>
      </c>
      <c r="G135" s="247" t="s">
        <v>163</v>
      </c>
      <c r="H135" s="248">
        <v>4.5999999999999996</v>
      </c>
      <c r="I135" s="249"/>
      <c r="J135" s="250">
        <f>ROUND(I135*H135,2)</f>
        <v>0</v>
      </c>
      <c r="K135" s="251"/>
      <c r="L135" s="252"/>
      <c r="M135" s="253" t="s">
        <v>1</v>
      </c>
      <c r="N135" s="254" t="s">
        <v>40</v>
      </c>
      <c r="O135" s="90"/>
      <c r="P135" s="228">
        <f>O135*H135</f>
        <v>0</v>
      </c>
      <c r="Q135" s="228">
        <v>0.001</v>
      </c>
      <c r="R135" s="228">
        <f>Q135*H135</f>
        <v>0.0045999999999999999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155</v>
      </c>
      <c r="AT135" s="230" t="s">
        <v>151</v>
      </c>
      <c r="AU135" s="230" t="s">
        <v>83</v>
      </c>
      <c r="AY135" s="15" t="s">
        <v>134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140</v>
      </c>
      <c r="BK135" s="231">
        <f>ROUND(I135*H135,2)</f>
        <v>0</v>
      </c>
      <c r="BL135" s="15" t="s">
        <v>140</v>
      </c>
      <c r="BM135" s="230" t="s">
        <v>160</v>
      </c>
    </row>
    <row r="136" s="13" customFormat="1">
      <c r="A136" s="13"/>
      <c r="B136" s="232"/>
      <c r="C136" s="233"/>
      <c r="D136" s="234" t="s">
        <v>141</v>
      </c>
      <c r="E136" s="233"/>
      <c r="F136" s="236" t="s">
        <v>246</v>
      </c>
      <c r="G136" s="233"/>
      <c r="H136" s="237">
        <v>4.5999999999999996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141</v>
      </c>
      <c r="AU136" s="243" t="s">
        <v>83</v>
      </c>
      <c r="AV136" s="13" t="s">
        <v>83</v>
      </c>
      <c r="AW136" s="13" t="s">
        <v>4</v>
      </c>
      <c r="AX136" s="13" t="s">
        <v>81</v>
      </c>
      <c r="AY136" s="243" t="s">
        <v>134</v>
      </c>
    </row>
    <row r="137" s="12" customFormat="1" ht="22.8" customHeight="1">
      <c r="A137" s="12"/>
      <c r="B137" s="202"/>
      <c r="C137" s="203"/>
      <c r="D137" s="204" t="s">
        <v>72</v>
      </c>
      <c r="E137" s="216" t="s">
        <v>177</v>
      </c>
      <c r="F137" s="216" t="s">
        <v>178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SUM(P138:P142)</f>
        <v>0</v>
      </c>
      <c r="Q137" s="210"/>
      <c r="R137" s="211">
        <f>SUM(R138:R142)</f>
        <v>0</v>
      </c>
      <c r="S137" s="210"/>
      <c r="T137" s="212">
        <f>SUM(T138:T142)</f>
        <v>303.36525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81</v>
      </c>
      <c r="AT137" s="214" t="s">
        <v>72</v>
      </c>
      <c r="AU137" s="214" t="s">
        <v>81</v>
      </c>
      <c r="AY137" s="213" t="s">
        <v>134</v>
      </c>
      <c r="BK137" s="215">
        <f>SUM(BK138:BK142)</f>
        <v>0</v>
      </c>
    </row>
    <row r="138" s="2" customFormat="1" ht="24.15" customHeight="1">
      <c r="A138" s="36"/>
      <c r="B138" s="37"/>
      <c r="C138" s="218" t="s">
        <v>150</v>
      </c>
      <c r="D138" s="218" t="s">
        <v>136</v>
      </c>
      <c r="E138" s="219" t="s">
        <v>247</v>
      </c>
      <c r="F138" s="220" t="s">
        <v>248</v>
      </c>
      <c r="G138" s="221" t="s">
        <v>249</v>
      </c>
      <c r="H138" s="222">
        <v>16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40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0.0080000000000000002</v>
      </c>
      <c r="T138" s="229">
        <f>S138*H138</f>
        <v>0.128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140</v>
      </c>
      <c r="AT138" s="230" t="s">
        <v>136</v>
      </c>
      <c r="AU138" s="230" t="s">
        <v>83</v>
      </c>
      <c r="AY138" s="15" t="s">
        <v>134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140</v>
      </c>
      <c r="BK138" s="231">
        <f>ROUND(I138*H138,2)</f>
        <v>0</v>
      </c>
      <c r="BL138" s="15" t="s">
        <v>140</v>
      </c>
      <c r="BM138" s="230" t="s">
        <v>176</v>
      </c>
    </row>
    <row r="139" s="2" customFormat="1" ht="24.15" customHeight="1">
      <c r="A139" s="36"/>
      <c r="B139" s="37"/>
      <c r="C139" s="218" t="s">
        <v>167</v>
      </c>
      <c r="D139" s="218" t="s">
        <v>136</v>
      </c>
      <c r="E139" s="219" t="s">
        <v>250</v>
      </c>
      <c r="F139" s="220" t="s">
        <v>251</v>
      </c>
      <c r="G139" s="221" t="s">
        <v>216</v>
      </c>
      <c r="H139" s="222">
        <v>45</v>
      </c>
      <c r="I139" s="223"/>
      <c r="J139" s="224">
        <f>ROUND(I139*H139,2)</f>
        <v>0</v>
      </c>
      <c r="K139" s="225"/>
      <c r="L139" s="42"/>
      <c r="M139" s="226" t="s">
        <v>1</v>
      </c>
      <c r="N139" s="227" t="s">
        <v>40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0.0094500000000000001</v>
      </c>
      <c r="T139" s="229">
        <f>S139*H139</f>
        <v>0.42525000000000002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140</v>
      </c>
      <c r="AT139" s="230" t="s">
        <v>136</v>
      </c>
      <c r="AU139" s="230" t="s">
        <v>83</v>
      </c>
      <c r="AY139" s="15" t="s">
        <v>134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140</v>
      </c>
      <c r="BK139" s="231">
        <f>ROUND(I139*H139,2)</f>
        <v>0</v>
      </c>
      <c r="BL139" s="15" t="s">
        <v>140</v>
      </c>
      <c r="BM139" s="230" t="s">
        <v>175</v>
      </c>
    </row>
    <row r="140" s="2" customFormat="1" ht="24.15" customHeight="1">
      <c r="A140" s="36"/>
      <c r="B140" s="37"/>
      <c r="C140" s="218" t="s">
        <v>155</v>
      </c>
      <c r="D140" s="218" t="s">
        <v>136</v>
      </c>
      <c r="E140" s="219" t="s">
        <v>252</v>
      </c>
      <c r="F140" s="220" t="s">
        <v>253</v>
      </c>
      <c r="G140" s="221" t="s">
        <v>145</v>
      </c>
      <c r="H140" s="222">
        <v>8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40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0.039</v>
      </c>
      <c r="T140" s="229">
        <f>S140*H140</f>
        <v>0.312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140</v>
      </c>
      <c r="AT140" s="230" t="s">
        <v>136</v>
      </c>
      <c r="AU140" s="230" t="s">
        <v>83</v>
      </c>
      <c r="AY140" s="15" t="s">
        <v>134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140</v>
      </c>
      <c r="BK140" s="231">
        <f>ROUND(I140*H140,2)</f>
        <v>0</v>
      </c>
      <c r="BL140" s="15" t="s">
        <v>140</v>
      </c>
      <c r="BM140" s="230" t="s">
        <v>220</v>
      </c>
    </row>
    <row r="141" s="2" customFormat="1" ht="55.5" customHeight="1">
      <c r="A141" s="36"/>
      <c r="B141" s="37"/>
      <c r="C141" s="218" t="s">
        <v>177</v>
      </c>
      <c r="D141" s="218" t="s">
        <v>136</v>
      </c>
      <c r="E141" s="219" t="s">
        <v>254</v>
      </c>
      <c r="F141" s="220" t="s">
        <v>255</v>
      </c>
      <c r="G141" s="221" t="s">
        <v>145</v>
      </c>
      <c r="H141" s="222">
        <v>1210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40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0.25</v>
      </c>
      <c r="T141" s="229">
        <f>S141*H141</f>
        <v>302.5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140</v>
      </c>
      <c r="AT141" s="230" t="s">
        <v>136</v>
      </c>
      <c r="AU141" s="230" t="s">
        <v>83</v>
      </c>
      <c r="AY141" s="15" t="s">
        <v>134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140</v>
      </c>
      <c r="BK141" s="231">
        <f>ROUND(I141*H141,2)</f>
        <v>0</v>
      </c>
      <c r="BL141" s="15" t="s">
        <v>140</v>
      </c>
      <c r="BM141" s="230" t="s">
        <v>256</v>
      </c>
    </row>
    <row r="142" s="13" customFormat="1">
      <c r="A142" s="13"/>
      <c r="B142" s="232"/>
      <c r="C142" s="233"/>
      <c r="D142" s="234" t="s">
        <v>141</v>
      </c>
      <c r="E142" s="235" t="s">
        <v>1</v>
      </c>
      <c r="F142" s="236" t="s">
        <v>257</v>
      </c>
      <c r="G142" s="233"/>
      <c r="H142" s="237">
        <v>1210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141</v>
      </c>
      <c r="AU142" s="243" t="s">
        <v>83</v>
      </c>
      <c r="AV142" s="13" t="s">
        <v>83</v>
      </c>
      <c r="AW142" s="13" t="s">
        <v>30</v>
      </c>
      <c r="AX142" s="13" t="s">
        <v>81</v>
      </c>
      <c r="AY142" s="243" t="s">
        <v>134</v>
      </c>
    </row>
    <row r="143" s="12" customFormat="1" ht="22.8" customHeight="1">
      <c r="A143" s="12"/>
      <c r="B143" s="202"/>
      <c r="C143" s="203"/>
      <c r="D143" s="204" t="s">
        <v>72</v>
      </c>
      <c r="E143" s="216" t="s">
        <v>183</v>
      </c>
      <c r="F143" s="216" t="s">
        <v>184</v>
      </c>
      <c r="G143" s="203"/>
      <c r="H143" s="203"/>
      <c r="I143" s="206"/>
      <c r="J143" s="217">
        <f>BK143</f>
        <v>0</v>
      </c>
      <c r="K143" s="203"/>
      <c r="L143" s="208"/>
      <c r="M143" s="209"/>
      <c r="N143" s="210"/>
      <c r="O143" s="210"/>
      <c r="P143" s="211">
        <f>SUM(P144:P150)</f>
        <v>0</v>
      </c>
      <c r="Q143" s="210"/>
      <c r="R143" s="211">
        <f>SUM(R144:R150)</f>
        <v>0</v>
      </c>
      <c r="S143" s="210"/>
      <c r="T143" s="212">
        <f>SUM(T144:T150)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81</v>
      </c>
      <c r="AT143" s="214" t="s">
        <v>72</v>
      </c>
      <c r="AU143" s="214" t="s">
        <v>81</v>
      </c>
      <c r="AY143" s="213" t="s">
        <v>134</v>
      </c>
      <c r="BK143" s="215">
        <f>SUM(BK144:BK150)</f>
        <v>0</v>
      </c>
    </row>
    <row r="144" s="2" customFormat="1" ht="16.5" customHeight="1">
      <c r="A144" s="36"/>
      <c r="B144" s="37"/>
      <c r="C144" s="218" t="s">
        <v>160</v>
      </c>
      <c r="D144" s="218" t="s">
        <v>136</v>
      </c>
      <c r="E144" s="219" t="s">
        <v>185</v>
      </c>
      <c r="F144" s="220" t="s">
        <v>186</v>
      </c>
      <c r="G144" s="221" t="s">
        <v>154</v>
      </c>
      <c r="H144" s="222">
        <v>303.63299999999998</v>
      </c>
      <c r="I144" s="223"/>
      <c r="J144" s="224">
        <f>ROUND(I144*H144,2)</f>
        <v>0</v>
      </c>
      <c r="K144" s="225"/>
      <c r="L144" s="42"/>
      <c r="M144" s="226" t="s">
        <v>1</v>
      </c>
      <c r="N144" s="227" t="s">
        <v>40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140</v>
      </c>
      <c r="AT144" s="230" t="s">
        <v>136</v>
      </c>
      <c r="AU144" s="230" t="s">
        <v>83</v>
      </c>
      <c r="AY144" s="15" t="s">
        <v>134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140</v>
      </c>
      <c r="BK144" s="231">
        <f>ROUND(I144*H144,2)</f>
        <v>0</v>
      </c>
      <c r="BL144" s="15" t="s">
        <v>140</v>
      </c>
      <c r="BM144" s="230" t="s">
        <v>258</v>
      </c>
    </row>
    <row r="145" s="2" customFormat="1" ht="24.15" customHeight="1">
      <c r="A145" s="36"/>
      <c r="B145" s="37"/>
      <c r="C145" s="218" t="s">
        <v>188</v>
      </c>
      <c r="D145" s="218" t="s">
        <v>136</v>
      </c>
      <c r="E145" s="219" t="s">
        <v>189</v>
      </c>
      <c r="F145" s="220" t="s">
        <v>190</v>
      </c>
      <c r="G145" s="221" t="s">
        <v>154</v>
      </c>
      <c r="H145" s="222">
        <v>303.63299999999998</v>
      </c>
      <c r="I145" s="223"/>
      <c r="J145" s="224">
        <f>ROUND(I145*H145,2)</f>
        <v>0</v>
      </c>
      <c r="K145" s="225"/>
      <c r="L145" s="42"/>
      <c r="M145" s="226" t="s">
        <v>1</v>
      </c>
      <c r="N145" s="227" t="s">
        <v>40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0" t="s">
        <v>140</v>
      </c>
      <c r="AT145" s="230" t="s">
        <v>136</v>
      </c>
      <c r="AU145" s="230" t="s">
        <v>83</v>
      </c>
      <c r="AY145" s="15" t="s">
        <v>134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5" t="s">
        <v>140</v>
      </c>
      <c r="BK145" s="231">
        <f>ROUND(I145*H145,2)</f>
        <v>0</v>
      </c>
      <c r="BL145" s="15" t="s">
        <v>140</v>
      </c>
      <c r="BM145" s="230" t="s">
        <v>259</v>
      </c>
    </row>
    <row r="146" s="2" customFormat="1" ht="24.15" customHeight="1">
      <c r="A146" s="36"/>
      <c r="B146" s="37"/>
      <c r="C146" s="218" t="s">
        <v>8</v>
      </c>
      <c r="D146" s="218" t="s">
        <v>136</v>
      </c>
      <c r="E146" s="219" t="s">
        <v>192</v>
      </c>
      <c r="F146" s="220" t="s">
        <v>193</v>
      </c>
      <c r="G146" s="221" t="s">
        <v>154</v>
      </c>
      <c r="H146" s="222">
        <v>6072.6599999999999</v>
      </c>
      <c r="I146" s="223"/>
      <c r="J146" s="224">
        <f>ROUND(I146*H146,2)</f>
        <v>0</v>
      </c>
      <c r="K146" s="225"/>
      <c r="L146" s="42"/>
      <c r="M146" s="226" t="s">
        <v>1</v>
      </c>
      <c r="N146" s="227" t="s">
        <v>40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140</v>
      </c>
      <c r="AT146" s="230" t="s">
        <v>136</v>
      </c>
      <c r="AU146" s="230" t="s">
        <v>83</v>
      </c>
      <c r="AY146" s="15" t="s">
        <v>134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140</v>
      </c>
      <c r="BK146" s="231">
        <f>ROUND(I146*H146,2)</f>
        <v>0</v>
      </c>
      <c r="BL146" s="15" t="s">
        <v>140</v>
      </c>
      <c r="BM146" s="230" t="s">
        <v>260</v>
      </c>
    </row>
    <row r="147" s="13" customFormat="1">
      <c r="A147" s="13"/>
      <c r="B147" s="232"/>
      <c r="C147" s="233"/>
      <c r="D147" s="234" t="s">
        <v>141</v>
      </c>
      <c r="E147" s="233"/>
      <c r="F147" s="236" t="s">
        <v>261</v>
      </c>
      <c r="G147" s="233"/>
      <c r="H147" s="237">
        <v>6072.6599999999999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141</v>
      </c>
      <c r="AU147" s="243" t="s">
        <v>83</v>
      </c>
      <c r="AV147" s="13" t="s">
        <v>83</v>
      </c>
      <c r="AW147" s="13" t="s">
        <v>4</v>
      </c>
      <c r="AX147" s="13" t="s">
        <v>81</v>
      </c>
      <c r="AY147" s="243" t="s">
        <v>134</v>
      </c>
    </row>
    <row r="148" s="2" customFormat="1" ht="33" customHeight="1">
      <c r="A148" s="36"/>
      <c r="B148" s="37"/>
      <c r="C148" s="218" t="s">
        <v>196</v>
      </c>
      <c r="D148" s="218" t="s">
        <v>136</v>
      </c>
      <c r="E148" s="219" t="s">
        <v>200</v>
      </c>
      <c r="F148" s="220" t="s">
        <v>201</v>
      </c>
      <c r="G148" s="221" t="s">
        <v>154</v>
      </c>
      <c r="H148" s="222">
        <v>3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40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140</v>
      </c>
      <c r="AT148" s="230" t="s">
        <v>136</v>
      </c>
      <c r="AU148" s="230" t="s">
        <v>83</v>
      </c>
      <c r="AY148" s="15" t="s">
        <v>134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140</v>
      </c>
      <c r="BK148" s="231">
        <f>ROUND(I148*H148,2)</f>
        <v>0</v>
      </c>
      <c r="BL148" s="15" t="s">
        <v>140</v>
      </c>
      <c r="BM148" s="230" t="s">
        <v>205</v>
      </c>
    </row>
    <row r="149" s="2" customFormat="1" ht="24.15" customHeight="1">
      <c r="A149" s="36"/>
      <c r="B149" s="37"/>
      <c r="C149" s="244" t="s">
        <v>176</v>
      </c>
      <c r="D149" s="244" t="s">
        <v>151</v>
      </c>
      <c r="E149" s="245" t="s">
        <v>197</v>
      </c>
      <c r="F149" s="246" t="s">
        <v>198</v>
      </c>
      <c r="G149" s="247" t="s">
        <v>154</v>
      </c>
      <c r="H149" s="248">
        <v>20</v>
      </c>
      <c r="I149" s="249"/>
      <c r="J149" s="250">
        <f>ROUND(I149*H149,2)</f>
        <v>0</v>
      </c>
      <c r="K149" s="251"/>
      <c r="L149" s="252"/>
      <c r="M149" s="253" t="s">
        <v>1</v>
      </c>
      <c r="N149" s="254" t="s">
        <v>40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155</v>
      </c>
      <c r="AT149" s="230" t="s">
        <v>151</v>
      </c>
      <c r="AU149" s="230" t="s">
        <v>83</v>
      </c>
      <c r="AY149" s="15" t="s">
        <v>134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140</v>
      </c>
      <c r="BK149" s="231">
        <f>ROUND(I149*H149,2)</f>
        <v>0</v>
      </c>
      <c r="BL149" s="15" t="s">
        <v>140</v>
      </c>
      <c r="BM149" s="230" t="s">
        <v>208</v>
      </c>
    </row>
    <row r="150" s="2" customFormat="1" ht="44.25" customHeight="1">
      <c r="A150" s="36"/>
      <c r="B150" s="37"/>
      <c r="C150" s="218" t="s">
        <v>142</v>
      </c>
      <c r="D150" s="218" t="s">
        <v>136</v>
      </c>
      <c r="E150" s="219" t="s">
        <v>262</v>
      </c>
      <c r="F150" s="220" t="s">
        <v>263</v>
      </c>
      <c r="G150" s="221" t="s">
        <v>154</v>
      </c>
      <c r="H150" s="222">
        <v>300.63299999999998</v>
      </c>
      <c r="I150" s="223"/>
      <c r="J150" s="224">
        <f>ROUND(I150*H150,2)</f>
        <v>0</v>
      </c>
      <c r="K150" s="225"/>
      <c r="L150" s="42"/>
      <c r="M150" s="226" t="s">
        <v>1</v>
      </c>
      <c r="N150" s="227" t="s">
        <v>40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0" t="s">
        <v>140</v>
      </c>
      <c r="AT150" s="230" t="s">
        <v>136</v>
      </c>
      <c r="AU150" s="230" t="s">
        <v>83</v>
      </c>
      <c r="AY150" s="15" t="s">
        <v>134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5" t="s">
        <v>140</v>
      </c>
      <c r="BK150" s="231">
        <f>ROUND(I150*H150,2)</f>
        <v>0</v>
      </c>
      <c r="BL150" s="15" t="s">
        <v>140</v>
      </c>
      <c r="BM150" s="230" t="s">
        <v>199</v>
      </c>
    </row>
    <row r="151" s="12" customFormat="1" ht="22.8" customHeight="1">
      <c r="A151" s="12"/>
      <c r="B151" s="202"/>
      <c r="C151" s="203"/>
      <c r="D151" s="204" t="s">
        <v>72</v>
      </c>
      <c r="E151" s="216" t="s">
        <v>165</v>
      </c>
      <c r="F151" s="216" t="s">
        <v>264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P152</f>
        <v>0</v>
      </c>
      <c r="Q151" s="210"/>
      <c r="R151" s="211">
        <f>R152</f>
        <v>0</v>
      </c>
      <c r="S151" s="210"/>
      <c r="T151" s="212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81</v>
      </c>
      <c r="AT151" s="214" t="s">
        <v>72</v>
      </c>
      <c r="AU151" s="214" t="s">
        <v>81</v>
      </c>
      <c r="AY151" s="213" t="s">
        <v>134</v>
      </c>
      <c r="BK151" s="215">
        <f>BK152</f>
        <v>0</v>
      </c>
    </row>
    <row r="152" s="2" customFormat="1" ht="16.5" customHeight="1">
      <c r="A152" s="36"/>
      <c r="B152" s="37"/>
      <c r="C152" s="218" t="s">
        <v>175</v>
      </c>
      <c r="D152" s="218" t="s">
        <v>136</v>
      </c>
      <c r="E152" s="219" t="s">
        <v>168</v>
      </c>
      <c r="F152" s="220" t="s">
        <v>265</v>
      </c>
      <c r="G152" s="221" t="s">
        <v>154</v>
      </c>
      <c r="H152" s="222">
        <v>51.755000000000003</v>
      </c>
      <c r="I152" s="223"/>
      <c r="J152" s="224">
        <f>ROUND(I152*H152,2)</f>
        <v>0</v>
      </c>
      <c r="K152" s="225"/>
      <c r="L152" s="42"/>
      <c r="M152" s="226" t="s">
        <v>1</v>
      </c>
      <c r="N152" s="227" t="s">
        <v>40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0" t="s">
        <v>140</v>
      </c>
      <c r="AT152" s="230" t="s">
        <v>136</v>
      </c>
      <c r="AU152" s="230" t="s">
        <v>83</v>
      </c>
      <c r="AY152" s="15" t="s">
        <v>134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5" t="s">
        <v>140</v>
      </c>
      <c r="BK152" s="231">
        <f>ROUND(I152*H152,2)</f>
        <v>0</v>
      </c>
      <c r="BL152" s="15" t="s">
        <v>140</v>
      </c>
      <c r="BM152" s="230" t="s">
        <v>266</v>
      </c>
    </row>
    <row r="153" s="12" customFormat="1" ht="25.92" customHeight="1">
      <c r="A153" s="12"/>
      <c r="B153" s="202"/>
      <c r="C153" s="203"/>
      <c r="D153" s="204" t="s">
        <v>72</v>
      </c>
      <c r="E153" s="205" t="s">
        <v>209</v>
      </c>
      <c r="F153" s="205" t="s">
        <v>267</v>
      </c>
      <c r="G153" s="203"/>
      <c r="H153" s="203"/>
      <c r="I153" s="206"/>
      <c r="J153" s="207">
        <f>BK153</f>
        <v>0</v>
      </c>
      <c r="K153" s="203"/>
      <c r="L153" s="208"/>
      <c r="M153" s="209"/>
      <c r="N153" s="210"/>
      <c r="O153" s="210"/>
      <c r="P153" s="211">
        <f>P154</f>
        <v>0</v>
      </c>
      <c r="Q153" s="210"/>
      <c r="R153" s="211">
        <f>R154</f>
        <v>0</v>
      </c>
      <c r="S153" s="210"/>
      <c r="T153" s="212">
        <f>T154</f>
        <v>0.26729999999999998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83</v>
      </c>
      <c r="AT153" s="214" t="s">
        <v>72</v>
      </c>
      <c r="AU153" s="214" t="s">
        <v>73</v>
      </c>
      <c r="AY153" s="213" t="s">
        <v>134</v>
      </c>
      <c r="BK153" s="215">
        <f>BK154</f>
        <v>0</v>
      </c>
    </row>
    <row r="154" s="12" customFormat="1" ht="22.8" customHeight="1">
      <c r="A154" s="12"/>
      <c r="B154" s="202"/>
      <c r="C154" s="203"/>
      <c r="D154" s="204" t="s">
        <v>72</v>
      </c>
      <c r="E154" s="216" t="s">
        <v>268</v>
      </c>
      <c r="F154" s="216" t="s">
        <v>269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P155</f>
        <v>0</v>
      </c>
      <c r="Q154" s="210"/>
      <c r="R154" s="211">
        <f>R155</f>
        <v>0</v>
      </c>
      <c r="S154" s="210"/>
      <c r="T154" s="212">
        <f>T155</f>
        <v>0.26729999999999998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83</v>
      </c>
      <c r="AT154" s="214" t="s">
        <v>72</v>
      </c>
      <c r="AU154" s="214" t="s">
        <v>81</v>
      </c>
      <c r="AY154" s="213" t="s">
        <v>134</v>
      </c>
      <c r="BK154" s="215">
        <f>BK155</f>
        <v>0</v>
      </c>
    </row>
    <row r="155" s="2" customFormat="1" ht="16.5" customHeight="1">
      <c r="A155" s="36"/>
      <c r="B155" s="37"/>
      <c r="C155" s="218" t="s">
        <v>213</v>
      </c>
      <c r="D155" s="218" t="s">
        <v>136</v>
      </c>
      <c r="E155" s="219" t="s">
        <v>270</v>
      </c>
      <c r="F155" s="220" t="s">
        <v>271</v>
      </c>
      <c r="G155" s="221" t="s">
        <v>139</v>
      </c>
      <c r="H155" s="222">
        <v>45</v>
      </c>
      <c r="I155" s="223"/>
      <c r="J155" s="224">
        <f>ROUND(I155*H155,2)</f>
        <v>0</v>
      </c>
      <c r="K155" s="225"/>
      <c r="L155" s="42"/>
      <c r="M155" s="226" t="s">
        <v>1</v>
      </c>
      <c r="N155" s="227" t="s">
        <v>40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0.00594</v>
      </c>
      <c r="T155" s="229">
        <f>S155*H155</f>
        <v>0.26729999999999998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175</v>
      </c>
      <c r="AT155" s="230" t="s">
        <v>136</v>
      </c>
      <c r="AU155" s="230" t="s">
        <v>83</v>
      </c>
      <c r="AY155" s="15" t="s">
        <v>134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140</v>
      </c>
      <c r="BK155" s="231">
        <f>ROUND(I155*H155,2)</f>
        <v>0</v>
      </c>
      <c r="BL155" s="15" t="s">
        <v>175</v>
      </c>
      <c r="BM155" s="230" t="s">
        <v>272</v>
      </c>
    </row>
    <row r="156" s="12" customFormat="1" ht="25.92" customHeight="1">
      <c r="A156" s="12"/>
      <c r="B156" s="202"/>
      <c r="C156" s="203"/>
      <c r="D156" s="204" t="s">
        <v>72</v>
      </c>
      <c r="E156" s="205" t="s">
        <v>218</v>
      </c>
      <c r="F156" s="205" t="s">
        <v>219</v>
      </c>
      <c r="G156" s="203"/>
      <c r="H156" s="203"/>
      <c r="I156" s="206"/>
      <c r="J156" s="207">
        <f>BK156</f>
        <v>0</v>
      </c>
      <c r="K156" s="203"/>
      <c r="L156" s="208"/>
      <c r="M156" s="209"/>
      <c r="N156" s="210"/>
      <c r="O156" s="210"/>
      <c r="P156" s="211">
        <f>SUM(P157:P159)</f>
        <v>0</v>
      </c>
      <c r="Q156" s="210"/>
      <c r="R156" s="211">
        <f>SUM(R157:R159)</f>
        <v>0</v>
      </c>
      <c r="S156" s="210"/>
      <c r="T156" s="212">
        <f>SUM(T157:T159)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157</v>
      </c>
      <c r="AT156" s="214" t="s">
        <v>72</v>
      </c>
      <c r="AU156" s="214" t="s">
        <v>73</v>
      </c>
      <c r="AY156" s="213" t="s">
        <v>134</v>
      </c>
      <c r="BK156" s="215">
        <f>SUM(BK157:BK159)</f>
        <v>0</v>
      </c>
    </row>
    <row r="157" s="2" customFormat="1" ht="16.5" customHeight="1">
      <c r="A157" s="36"/>
      <c r="B157" s="37"/>
      <c r="C157" s="218" t="s">
        <v>220</v>
      </c>
      <c r="D157" s="218" t="s">
        <v>136</v>
      </c>
      <c r="E157" s="219" t="s">
        <v>221</v>
      </c>
      <c r="F157" s="220" t="s">
        <v>222</v>
      </c>
      <c r="G157" s="221" t="s">
        <v>223</v>
      </c>
      <c r="H157" s="222">
        <v>1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40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224</v>
      </c>
      <c r="AT157" s="230" t="s">
        <v>136</v>
      </c>
      <c r="AU157" s="230" t="s">
        <v>81</v>
      </c>
      <c r="AY157" s="15" t="s">
        <v>134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140</v>
      </c>
      <c r="BK157" s="231">
        <f>ROUND(I157*H157,2)</f>
        <v>0</v>
      </c>
      <c r="BL157" s="15" t="s">
        <v>224</v>
      </c>
      <c r="BM157" s="230" t="s">
        <v>273</v>
      </c>
    </row>
    <row r="158" s="2" customFormat="1" ht="16.5" customHeight="1">
      <c r="A158" s="36"/>
      <c r="B158" s="37"/>
      <c r="C158" s="218" t="s">
        <v>226</v>
      </c>
      <c r="D158" s="218" t="s">
        <v>136</v>
      </c>
      <c r="E158" s="219" t="s">
        <v>236</v>
      </c>
      <c r="F158" s="220" t="s">
        <v>237</v>
      </c>
      <c r="G158" s="221" t="s">
        <v>223</v>
      </c>
      <c r="H158" s="222">
        <v>1</v>
      </c>
      <c r="I158" s="223"/>
      <c r="J158" s="224">
        <f>ROUND(I158*H158,2)</f>
        <v>0</v>
      </c>
      <c r="K158" s="225"/>
      <c r="L158" s="42"/>
      <c r="M158" s="226" t="s">
        <v>1</v>
      </c>
      <c r="N158" s="227" t="s">
        <v>40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0" t="s">
        <v>224</v>
      </c>
      <c r="AT158" s="230" t="s">
        <v>136</v>
      </c>
      <c r="AU158" s="230" t="s">
        <v>81</v>
      </c>
      <c r="AY158" s="15" t="s">
        <v>134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5" t="s">
        <v>140</v>
      </c>
      <c r="BK158" s="231">
        <f>ROUND(I158*H158,2)</f>
        <v>0</v>
      </c>
      <c r="BL158" s="15" t="s">
        <v>224</v>
      </c>
      <c r="BM158" s="230" t="s">
        <v>274</v>
      </c>
    </row>
    <row r="159" s="2" customFormat="1" ht="16.5" customHeight="1">
      <c r="A159" s="36"/>
      <c r="B159" s="37"/>
      <c r="C159" s="218" t="s">
        <v>232</v>
      </c>
      <c r="D159" s="218" t="s">
        <v>136</v>
      </c>
      <c r="E159" s="219" t="s">
        <v>233</v>
      </c>
      <c r="F159" s="220" t="s">
        <v>234</v>
      </c>
      <c r="G159" s="221" t="s">
        <v>223</v>
      </c>
      <c r="H159" s="222">
        <v>1</v>
      </c>
      <c r="I159" s="223"/>
      <c r="J159" s="224">
        <f>ROUND(I159*H159,2)</f>
        <v>0</v>
      </c>
      <c r="K159" s="225"/>
      <c r="L159" s="42"/>
      <c r="M159" s="259" t="s">
        <v>1</v>
      </c>
      <c r="N159" s="260" t="s">
        <v>40</v>
      </c>
      <c r="O159" s="261"/>
      <c r="P159" s="262">
        <f>O159*H159</f>
        <v>0</v>
      </c>
      <c r="Q159" s="262">
        <v>0</v>
      </c>
      <c r="R159" s="262">
        <f>Q159*H159</f>
        <v>0</v>
      </c>
      <c r="S159" s="262">
        <v>0</v>
      </c>
      <c r="T159" s="263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0" t="s">
        <v>224</v>
      </c>
      <c r="AT159" s="230" t="s">
        <v>136</v>
      </c>
      <c r="AU159" s="230" t="s">
        <v>81</v>
      </c>
      <c r="AY159" s="15" t="s">
        <v>134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5" t="s">
        <v>140</v>
      </c>
      <c r="BK159" s="231">
        <f>ROUND(I159*H159,2)</f>
        <v>0</v>
      </c>
      <c r="BL159" s="15" t="s">
        <v>224</v>
      </c>
      <c r="BM159" s="230" t="s">
        <v>275</v>
      </c>
    </row>
    <row r="160" s="2" customFormat="1" ht="6.96" customHeight="1">
      <c r="A160" s="36"/>
      <c r="B160" s="65"/>
      <c r="C160" s="66"/>
      <c r="D160" s="66"/>
      <c r="E160" s="66"/>
      <c r="F160" s="66"/>
      <c r="G160" s="66"/>
      <c r="H160" s="66"/>
      <c r="I160" s="66"/>
      <c r="J160" s="66"/>
      <c r="K160" s="66"/>
      <c r="L160" s="42"/>
      <c r="M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</row>
  </sheetData>
  <sheetProtection sheet="1" autoFilter="0" formatColumns="0" formatRows="0" objects="1" scenarios="1" spinCount="100000" saltValue="Lo4XHSbo1WRllKGzvCr78f0dcX30SHXp7OZmsboLnMPGby2Fcv0hJjjpc+dQbAkaBuRQ+pGe8zqfspZ52msh7w==" hashValue="xzpCs+CLdu7QudbgpZxRacT2dT+DkCucZp50i/kY15S9JLK4SxihgAk/Lq4X+9S2GIBXayGM2JRHYdvjlbRmNQ==" algorithmName="SHA-512" password="CC35"/>
  <autoFilter ref="C123:K15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8"/>
      <c r="AT3" s="15" t="s">
        <v>83</v>
      </c>
    </row>
    <row r="4" s="1" customFormat="1" ht="24.96" customHeight="1">
      <c r="B4" s="18"/>
      <c r="D4" s="137" t="s">
        <v>102</v>
      </c>
      <c r="L4" s="18"/>
      <c r="M4" s="138" t="s">
        <v>10</v>
      </c>
      <c r="AT4" s="15" t="s">
        <v>30</v>
      </c>
    </row>
    <row r="5" s="1" customFormat="1" ht="6.96" customHeight="1">
      <c r="B5" s="18"/>
      <c r="L5" s="18"/>
    </row>
    <row r="6" s="1" customFormat="1" ht="12" customHeight="1">
      <c r="B6" s="18"/>
      <c r="D6" s="139" t="s">
        <v>16</v>
      </c>
      <c r="L6" s="18"/>
    </row>
    <row r="7" s="1" customFormat="1" ht="16.5" customHeight="1">
      <c r="B7" s="18"/>
      <c r="E7" s="140" t="str">
        <f>'Rekapitulace stavby'!K6</f>
        <v>Demolice objektů u OŘ Plzeň</v>
      </c>
      <c r="F7" s="139"/>
      <c r="G7" s="139"/>
      <c r="H7" s="139"/>
      <c r="L7" s="18"/>
    </row>
    <row r="8" s="2" customFormat="1" ht="12" customHeight="1">
      <c r="A8" s="36"/>
      <c r="B8" s="42"/>
      <c r="C8" s="36"/>
      <c r="D8" s="139" t="s">
        <v>103</v>
      </c>
      <c r="E8" s="36"/>
      <c r="F8" s="36"/>
      <c r="G8" s="36"/>
      <c r="H8" s="36"/>
      <c r="I8" s="36"/>
      <c r="J8" s="36"/>
      <c r="K8" s="36"/>
      <c r="L8" s="6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1" t="s">
        <v>276</v>
      </c>
      <c r="F9" s="36"/>
      <c r="G9" s="36"/>
      <c r="H9" s="36"/>
      <c r="I9" s="36"/>
      <c r="J9" s="36"/>
      <c r="K9" s="36"/>
      <c r="L9" s="6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9" t="s">
        <v>18</v>
      </c>
      <c r="E11" s="36"/>
      <c r="F11" s="142" t="s">
        <v>1</v>
      </c>
      <c r="G11" s="36"/>
      <c r="H11" s="36"/>
      <c r="I11" s="139" t="s">
        <v>19</v>
      </c>
      <c r="J11" s="142" t="s">
        <v>1</v>
      </c>
      <c r="K11" s="36"/>
      <c r="L11" s="6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9" t="s">
        <v>20</v>
      </c>
      <c r="E12" s="36"/>
      <c r="F12" s="142" t="s">
        <v>21</v>
      </c>
      <c r="G12" s="36"/>
      <c r="H12" s="36"/>
      <c r="I12" s="139" t="s">
        <v>22</v>
      </c>
      <c r="J12" s="143" t="str">
        <f>'Rekapitulace stavby'!AN8</f>
        <v>7. 7. 2025</v>
      </c>
      <c r="K12" s="36"/>
      <c r="L12" s="6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9" t="s">
        <v>24</v>
      </c>
      <c r="E14" s="36"/>
      <c r="F14" s="36"/>
      <c r="G14" s="36"/>
      <c r="H14" s="36"/>
      <c r="I14" s="139" t="s">
        <v>25</v>
      </c>
      <c r="J14" s="142" t="str">
        <f>IF('Rekapitulace stavby'!AN10="","",'Rekapitulace stavby'!AN10)</f>
        <v/>
      </c>
      <c r="K14" s="36"/>
      <c r="L14" s="6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2" t="str">
        <f>IF('Rekapitulace stavby'!E11="","",'Rekapitulace stavby'!E11)</f>
        <v xml:space="preserve"> </v>
      </c>
      <c r="F15" s="36"/>
      <c r="G15" s="36"/>
      <c r="H15" s="36"/>
      <c r="I15" s="139" t="s">
        <v>26</v>
      </c>
      <c r="J15" s="142" t="str">
        <f>IF('Rekapitulace stavby'!AN11="","",'Rekapitulace stavby'!AN11)</f>
        <v/>
      </c>
      <c r="K15" s="36"/>
      <c r="L15" s="6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9" t="s">
        <v>27</v>
      </c>
      <c r="E17" s="36"/>
      <c r="F17" s="36"/>
      <c r="G17" s="36"/>
      <c r="H17" s="36"/>
      <c r="I17" s="139" t="s">
        <v>25</v>
      </c>
      <c r="J17" s="31" t="str">
        <f>'Rekapitulace stavby'!AN13</f>
        <v>Vyplň údaj</v>
      </c>
      <c r="K17" s="36"/>
      <c r="L17" s="6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2"/>
      <c r="G18" s="142"/>
      <c r="H18" s="142"/>
      <c r="I18" s="139" t="s">
        <v>26</v>
      </c>
      <c r="J18" s="31" t="str">
        <f>'Rekapitulace stavby'!AN14</f>
        <v>Vyplň údaj</v>
      </c>
      <c r="K18" s="36"/>
      <c r="L18" s="6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9" t="s">
        <v>29</v>
      </c>
      <c r="E20" s="36"/>
      <c r="F20" s="36"/>
      <c r="G20" s="36"/>
      <c r="H20" s="36"/>
      <c r="I20" s="139" t="s">
        <v>25</v>
      </c>
      <c r="J20" s="142" t="str">
        <f>IF('Rekapitulace stavby'!AN16="","",'Rekapitulace stavby'!AN16)</f>
        <v/>
      </c>
      <c r="K20" s="36"/>
      <c r="L20" s="6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2" t="str">
        <f>IF('Rekapitulace stavby'!E17="","",'Rekapitulace stavby'!E17)</f>
        <v xml:space="preserve"> </v>
      </c>
      <c r="F21" s="36"/>
      <c r="G21" s="36"/>
      <c r="H21" s="36"/>
      <c r="I21" s="139" t="s">
        <v>26</v>
      </c>
      <c r="J21" s="142" t="str">
        <f>IF('Rekapitulace stavby'!AN17="","",'Rekapitulace stavby'!AN17)</f>
        <v/>
      </c>
      <c r="K21" s="36"/>
      <c r="L21" s="6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9" t="s">
        <v>31</v>
      </c>
      <c r="E23" s="36"/>
      <c r="F23" s="36"/>
      <c r="G23" s="36"/>
      <c r="H23" s="36"/>
      <c r="I23" s="139" t="s">
        <v>25</v>
      </c>
      <c r="J23" s="142" t="str">
        <f>IF('Rekapitulace stavby'!AN19="","",'Rekapitulace stavby'!AN19)</f>
        <v/>
      </c>
      <c r="K23" s="36"/>
      <c r="L23" s="6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2" t="str">
        <f>IF('Rekapitulace stavby'!E20="","",'Rekapitulace stavby'!E20)</f>
        <v xml:space="preserve"> </v>
      </c>
      <c r="F24" s="36"/>
      <c r="G24" s="36"/>
      <c r="H24" s="36"/>
      <c r="I24" s="139" t="s">
        <v>26</v>
      </c>
      <c r="J24" s="142" t="str">
        <f>IF('Rekapitulace stavby'!AN20="","",'Rekapitulace stavby'!AN20)</f>
        <v/>
      </c>
      <c r="K24" s="36"/>
      <c r="L24" s="6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9" t="s">
        <v>32</v>
      </c>
      <c r="E26" s="36"/>
      <c r="F26" s="36"/>
      <c r="G26" s="36"/>
      <c r="H26" s="36"/>
      <c r="I26" s="36"/>
      <c r="J26" s="36"/>
      <c r="K26" s="36"/>
      <c r="L26" s="6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8"/>
      <c r="J29" s="148"/>
      <c r="K29" s="148"/>
      <c r="L29" s="6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9" t="s">
        <v>33</v>
      </c>
      <c r="E30" s="36"/>
      <c r="F30" s="36"/>
      <c r="G30" s="36"/>
      <c r="H30" s="36"/>
      <c r="I30" s="36"/>
      <c r="J30" s="150">
        <f>ROUND(J124, 2)</f>
        <v>0</v>
      </c>
      <c r="K30" s="36"/>
      <c r="L30" s="6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8"/>
      <c r="J31" s="148"/>
      <c r="K31" s="148"/>
      <c r="L31" s="6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1" t="s">
        <v>35</v>
      </c>
      <c r="G32" s="36"/>
      <c r="H32" s="36"/>
      <c r="I32" s="151" t="s">
        <v>34</v>
      </c>
      <c r="J32" s="151" t="s">
        <v>36</v>
      </c>
      <c r="K32" s="36"/>
      <c r="L32" s="6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52" t="s">
        <v>37</v>
      </c>
      <c r="E33" s="139" t="s">
        <v>38</v>
      </c>
      <c r="F33" s="153">
        <f>ROUND((SUM(BE124:BE155)),  2)</f>
        <v>0</v>
      </c>
      <c r="G33" s="36"/>
      <c r="H33" s="36"/>
      <c r="I33" s="154">
        <v>0.20999999999999999</v>
      </c>
      <c r="J33" s="153">
        <f>ROUND(((SUM(BE124:BE155))*I33),  2)</f>
        <v>0</v>
      </c>
      <c r="K33" s="36"/>
      <c r="L33" s="6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9" t="s">
        <v>39</v>
      </c>
      <c r="F34" s="153">
        <f>ROUND((SUM(BF124:BF155)),  2)</f>
        <v>0</v>
      </c>
      <c r="G34" s="36"/>
      <c r="H34" s="36"/>
      <c r="I34" s="154">
        <v>0.12</v>
      </c>
      <c r="J34" s="153">
        <f>ROUND(((SUM(BF124:BF155))*I34),  2)</f>
        <v>0</v>
      </c>
      <c r="K34" s="36"/>
      <c r="L34" s="6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39" t="s">
        <v>37</v>
      </c>
      <c r="E35" s="139" t="s">
        <v>40</v>
      </c>
      <c r="F35" s="153">
        <f>ROUND((SUM(BG124:BG155)),  2)</f>
        <v>0</v>
      </c>
      <c r="G35" s="36"/>
      <c r="H35" s="36"/>
      <c r="I35" s="154">
        <v>0.20999999999999999</v>
      </c>
      <c r="J35" s="153">
        <f>0</f>
        <v>0</v>
      </c>
      <c r="K35" s="36"/>
      <c r="L35" s="6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9" t="s">
        <v>41</v>
      </c>
      <c r="F36" s="153">
        <f>ROUND((SUM(BH124:BH155)),  2)</f>
        <v>0</v>
      </c>
      <c r="G36" s="36"/>
      <c r="H36" s="36"/>
      <c r="I36" s="154">
        <v>0.12</v>
      </c>
      <c r="J36" s="153">
        <f>0</f>
        <v>0</v>
      </c>
      <c r="K36" s="36"/>
      <c r="L36" s="6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9" t="s">
        <v>42</v>
      </c>
      <c r="F37" s="153">
        <f>ROUND((SUM(BI124:BI155)),  2)</f>
        <v>0</v>
      </c>
      <c r="G37" s="36"/>
      <c r="H37" s="36"/>
      <c r="I37" s="154">
        <v>0</v>
      </c>
      <c r="J37" s="153">
        <f>0</f>
        <v>0</v>
      </c>
      <c r="K37" s="36"/>
      <c r="L37" s="6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105</v>
      </c>
      <c r="D82" s="38"/>
      <c r="E82" s="38"/>
      <c r="F82" s="38"/>
      <c r="G82" s="38"/>
      <c r="H82" s="38"/>
      <c r="I82" s="38"/>
      <c r="J82" s="38"/>
      <c r="K82" s="38"/>
      <c r="L82" s="6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3" t="str">
        <f>E7</f>
        <v>Demolice objektů u OŘ Plzeň</v>
      </c>
      <c r="F85" s="30"/>
      <c r="G85" s="30"/>
      <c r="H85" s="30"/>
      <c r="I85" s="38"/>
      <c r="J85" s="38"/>
      <c r="K85" s="38"/>
      <c r="L85" s="6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103</v>
      </c>
      <c r="D86" s="38"/>
      <c r="E86" s="38"/>
      <c r="F86" s="38"/>
      <c r="G86" s="38"/>
      <c r="H86" s="38"/>
      <c r="I86" s="38"/>
      <c r="J86" s="38"/>
      <c r="K86" s="38"/>
      <c r="L86" s="6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5" t="str">
        <f>E9</f>
        <v>SO 03 - Demolice strážního domku Nemanice</v>
      </c>
      <c r="F87" s="38"/>
      <c r="G87" s="38"/>
      <c r="H87" s="38"/>
      <c r="I87" s="38"/>
      <c r="J87" s="38"/>
      <c r="K87" s="38"/>
      <c r="L87" s="6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8" t="str">
        <f>IF(J12="","",J12)</f>
        <v>7. 7. 2025</v>
      </c>
      <c r="K89" s="38"/>
      <c r="L89" s="6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7" t="s">
        <v>108</v>
      </c>
      <c r="D96" s="38"/>
      <c r="E96" s="38"/>
      <c r="F96" s="38"/>
      <c r="G96" s="38"/>
      <c r="H96" s="38"/>
      <c r="I96" s="38"/>
      <c r="J96" s="109">
        <f>J124</f>
        <v>0</v>
      </c>
      <c r="K96" s="38"/>
      <c r="L96" s="6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114</v>
      </c>
      <c r="E99" s="187"/>
      <c r="F99" s="187"/>
      <c r="G99" s="187"/>
      <c r="H99" s="187"/>
      <c r="I99" s="187"/>
      <c r="J99" s="188">
        <f>J137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115</v>
      </c>
      <c r="E100" s="187"/>
      <c r="F100" s="187"/>
      <c r="G100" s="187"/>
      <c r="H100" s="187"/>
      <c r="I100" s="187"/>
      <c r="J100" s="188">
        <f>J140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240</v>
      </c>
      <c r="E101" s="187"/>
      <c r="F101" s="187"/>
      <c r="G101" s="187"/>
      <c r="H101" s="187"/>
      <c r="I101" s="187"/>
      <c r="J101" s="188">
        <f>J147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241</v>
      </c>
      <c r="E102" s="181"/>
      <c r="F102" s="181"/>
      <c r="G102" s="181"/>
      <c r="H102" s="181"/>
      <c r="I102" s="181"/>
      <c r="J102" s="182">
        <f>J149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242</v>
      </c>
      <c r="E103" s="187"/>
      <c r="F103" s="187"/>
      <c r="G103" s="187"/>
      <c r="H103" s="187"/>
      <c r="I103" s="187"/>
      <c r="J103" s="188">
        <f>J150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118</v>
      </c>
      <c r="E104" s="181"/>
      <c r="F104" s="181"/>
      <c r="G104" s="181"/>
      <c r="H104" s="181"/>
      <c r="I104" s="181"/>
      <c r="J104" s="182">
        <f>J152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2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119</v>
      </c>
      <c r="D111" s="38"/>
      <c r="E111" s="38"/>
      <c r="F111" s="38"/>
      <c r="G111" s="38"/>
      <c r="H111" s="38"/>
      <c r="I111" s="38"/>
      <c r="J111" s="38"/>
      <c r="K111" s="38"/>
      <c r="L111" s="62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2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8"/>
      <c r="E113" s="38"/>
      <c r="F113" s="38"/>
      <c r="G113" s="38"/>
      <c r="H113" s="38"/>
      <c r="I113" s="38"/>
      <c r="J113" s="38"/>
      <c r="K113" s="38"/>
      <c r="L113" s="62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73" t="str">
        <f>E7</f>
        <v>Demolice objektů u OŘ Plzeň</v>
      </c>
      <c r="F114" s="30"/>
      <c r="G114" s="30"/>
      <c r="H114" s="30"/>
      <c r="I114" s="38"/>
      <c r="J114" s="38"/>
      <c r="K114" s="38"/>
      <c r="L114" s="62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103</v>
      </c>
      <c r="D115" s="38"/>
      <c r="E115" s="38"/>
      <c r="F115" s="38"/>
      <c r="G115" s="38"/>
      <c r="H115" s="38"/>
      <c r="I115" s="38"/>
      <c r="J115" s="38"/>
      <c r="K115" s="38"/>
      <c r="L115" s="62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5" t="str">
        <f>E9</f>
        <v>SO 03 - Demolice strážního domku Nemanice</v>
      </c>
      <c r="F116" s="38"/>
      <c r="G116" s="38"/>
      <c r="H116" s="38"/>
      <c r="I116" s="38"/>
      <c r="J116" s="38"/>
      <c r="K116" s="38"/>
      <c r="L116" s="62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2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20</v>
      </c>
      <c r="D118" s="38"/>
      <c r="E118" s="38"/>
      <c r="F118" s="25" t="str">
        <f>F12</f>
        <v xml:space="preserve"> </v>
      </c>
      <c r="G118" s="38"/>
      <c r="H118" s="38"/>
      <c r="I118" s="30" t="s">
        <v>22</v>
      </c>
      <c r="J118" s="78" t="str">
        <f>IF(J12="","",J12)</f>
        <v>7. 7. 2025</v>
      </c>
      <c r="K118" s="38"/>
      <c r="L118" s="62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2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24</v>
      </c>
      <c r="D120" s="38"/>
      <c r="E120" s="38"/>
      <c r="F120" s="25" t="str">
        <f>E15</f>
        <v xml:space="preserve"> </v>
      </c>
      <c r="G120" s="38"/>
      <c r="H120" s="38"/>
      <c r="I120" s="30" t="s">
        <v>29</v>
      </c>
      <c r="J120" s="34" t="str">
        <f>E21</f>
        <v xml:space="preserve"> </v>
      </c>
      <c r="K120" s="38"/>
      <c r="L120" s="62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27</v>
      </c>
      <c r="D121" s="38"/>
      <c r="E121" s="38"/>
      <c r="F121" s="25" t="str">
        <f>IF(E18="","",E18)</f>
        <v>Vyplň údaj</v>
      </c>
      <c r="G121" s="38"/>
      <c r="H121" s="38"/>
      <c r="I121" s="30" t="s">
        <v>31</v>
      </c>
      <c r="J121" s="34" t="str">
        <f>E24</f>
        <v xml:space="preserve"> </v>
      </c>
      <c r="K121" s="38"/>
      <c r="L121" s="62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2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1" customFormat="1" ht="29.28" customHeight="1">
      <c r="A123" s="190"/>
      <c r="B123" s="191"/>
      <c r="C123" s="192" t="s">
        <v>120</v>
      </c>
      <c r="D123" s="193" t="s">
        <v>58</v>
      </c>
      <c r="E123" s="193" t="s">
        <v>54</v>
      </c>
      <c r="F123" s="193" t="s">
        <v>55</v>
      </c>
      <c r="G123" s="193" t="s">
        <v>121</v>
      </c>
      <c r="H123" s="193" t="s">
        <v>122</v>
      </c>
      <c r="I123" s="193" t="s">
        <v>123</v>
      </c>
      <c r="J123" s="194" t="s">
        <v>107</v>
      </c>
      <c r="K123" s="195" t="s">
        <v>124</v>
      </c>
      <c r="L123" s="196"/>
      <c r="M123" s="99" t="s">
        <v>1</v>
      </c>
      <c r="N123" s="100" t="s">
        <v>37</v>
      </c>
      <c r="O123" s="100" t="s">
        <v>125</v>
      </c>
      <c r="P123" s="100" t="s">
        <v>126</v>
      </c>
      <c r="Q123" s="100" t="s">
        <v>127</v>
      </c>
      <c r="R123" s="100" t="s">
        <v>128</v>
      </c>
      <c r="S123" s="100" t="s">
        <v>129</v>
      </c>
      <c r="T123" s="101" t="s">
        <v>130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6"/>
      <c r="B124" s="37"/>
      <c r="C124" s="106" t="s">
        <v>131</v>
      </c>
      <c r="D124" s="38"/>
      <c r="E124" s="38"/>
      <c r="F124" s="38"/>
      <c r="G124" s="38"/>
      <c r="H124" s="38"/>
      <c r="I124" s="38"/>
      <c r="J124" s="197">
        <f>BK124</f>
        <v>0</v>
      </c>
      <c r="K124" s="38"/>
      <c r="L124" s="42"/>
      <c r="M124" s="102"/>
      <c r="N124" s="198"/>
      <c r="O124" s="103"/>
      <c r="P124" s="199">
        <f>P125+P149+P152</f>
        <v>0</v>
      </c>
      <c r="Q124" s="103"/>
      <c r="R124" s="199">
        <f>R125+R149+R152</f>
        <v>17.101520000000001</v>
      </c>
      <c r="S124" s="103"/>
      <c r="T124" s="200">
        <f>T125+T149+T152</f>
        <v>97.368279999999999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72</v>
      </c>
      <c r="AU124" s="15" t="s">
        <v>109</v>
      </c>
      <c r="BK124" s="201">
        <f>BK125+BK149+BK152</f>
        <v>0</v>
      </c>
    </row>
    <row r="125" s="12" customFormat="1" ht="25.92" customHeight="1">
      <c r="A125" s="12"/>
      <c r="B125" s="202"/>
      <c r="C125" s="203"/>
      <c r="D125" s="204" t="s">
        <v>72</v>
      </c>
      <c r="E125" s="205" t="s">
        <v>132</v>
      </c>
      <c r="F125" s="205" t="s">
        <v>133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P126+P137+P140+P147</f>
        <v>0</v>
      </c>
      <c r="Q125" s="210"/>
      <c r="R125" s="211">
        <f>R126+R137+R140+R147</f>
        <v>17.101520000000001</v>
      </c>
      <c r="S125" s="210"/>
      <c r="T125" s="212">
        <f>T126+T137+T140+T147</f>
        <v>97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73</v>
      </c>
      <c r="AY125" s="213" t="s">
        <v>134</v>
      </c>
      <c r="BK125" s="215">
        <f>BK126+BK137+BK140+BK147</f>
        <v>0</v>
      </c>
    </row>
    <row r="126" s="12" customFormat="1" ht="22.8" customHeight="1">
      <c r="A126" s="12"/>
      <c r="B126" s="202"/>
      <c r="C126" s="203"/>
      <c r="D126" s="204" t="s">
        <v>72</v>
      </c>
      <c r="E126" s="216" t="s">
        <v>81</v>
      </c>
      <c r="F126" s="216" t="s">
        <v>135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SUM(P127:P136)</f>
        <v>0</v>
      </c>
      <c r="Q126" s="210"/>
      <c r="R126" s="211">
        <f>SUM(R127:R136)</f>
        <v>17.101520000000001</v>
      </c>
      <c r="S126" s="210"/>
      <c r="T126" s="212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72</v>
      </c>
      <c r="AU126" s="214" t="s">
        <v>81</v>
      </c>
      <c r="AY126" s="213" t="s">
        <v>134</v>
      </c>
      <c r="BK126" s="215">
        <f>SUM(BK127:BK136)</f>
        <v>0</v>
      </c>
    </row>
    <row r="127" s="2" customFormat="1" ht="33" customHeight="1">
      <c r="A127" s="36"/>
      <c r="B127" s="37"/>
      <c r="C127" s="218" t="s">
        <v>81</v>
      </c>
      <c r="D127" s="218" t="s">
        <v>136</v>
      </c>
      <c r="E127" s="219" t="s">
        <v>143</v>
      </c>
      <c r="F127" s="220" t="s">
        <v>144</v>
      </c>
      <c r="G127" s="221" t="s">
        <v>145</v>
      </c>
      <c r="H127" s="222">
        <v>22.800000000000001</v>
      </c>
      <c r="I127" s="223"/>
      <c r="J127" s="224">
        <f>ROUND(I127*H127,2)</f>
        <v>0</v>
      </c>
      <c r="K127" s="225"/>
      <c r="L127" s="42"/>
      <c r="M127" s="226" t="s">
        <v>1</v>
      </c>
      <c r="N127" s="227" t="s">
        <v>40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0" t="s">
        <v>140</v>
      </c>
      <c r="AT127" s="230" t="s">
        <v>136</v>
      </c>
      <c r="AU127" s="230" t="s">
        <v>83</v>
      </c>
      <c r="AY127" s="15" t="s">
        <v>134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5" t="s">
        <v>140</v>
      </c>
      <c r="BK127" s="231">
        <f>ROUND(I127*H127,2)</f>
        <v>0</v>
      </c>
      <c r="BL127" s="15" t="s">
        <v>140</v>
      </c>
      <c r="BM127" s="230" t="s">
        <v>83</v>
      </c>
    </row>
    <row r="128" s="13" customFormat="1">
      <c r="A128" s="13"/>
      <c r="B128" s="232"/>
      <c r="C128" s="233"/>
      <c r="D128" s="234" t="s">
        <v>141</v>
      </c>
      <c r="E128" s="235" t="s">
        <v>1</v>
      </c>
      <c r="F128" s="236" t="s">
        <v>277</v>
      </c>
      <c r="G128" s="233"/>
      <c r="H128" s="237">
        <v>22.800000000000001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141</v>
      </c>
      <c r="AU128" s="243" t="s">
        <v>83</v>
      </c>
      <c r="AV128" s="13" t="s">
        <v>83</v>
      </c>
      <c r="AW128" s="13" t="s">
        <v>30</v>
      </c>
      <c r="AX128" s="13" t="s">
        <v>81</v>
      </c>
      <c r="AY128" s="243" t="s">
        <v>134</v>
      </c>
    </row>
    <row r="129" s="2" customFormat="1" ht="24.15" customHeight="1">
      <c r="A129" s="36"/>
      <c r="B129" s="37"/>
      <c r="C129" s="218" t="s">
        <v>83</v>
      </c>
      <c r="D129" s="218" t="s">
        <v>136</v>
      </c>
      <c r="E129" s="219" t="s">
        <v>148</v>
      </c>
      <c r="F129" s="220" t="s">
        <v>149</v>
      </c>
      <c r="G129" s="221" t="s">
        <v>139</v>
      </c>
      <c r="H129" s="222">
        <v>76</v>
      </c>
      <c r="I129" s="223"/>
      <c r="J129" s="224">
        <f>ROUND(I129*H129,2)</f>
        <v>0</v>
      </c>
      <c r="K129" s="225"/>
      <c r="L129" s="42"/>
      <c r="M129" s="226" t="s">
        <v>1</v>
      </c>
      <c r="N129" s="227" t="s">
        <v>40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140</v>
      </c>
      <c r="AT129" s="230" t="s">
        <v>136</v>
      </c>
      <c r="AU129" s="230" t="s">
        <v>83</v>
      </c>
      <c r="AY129" s="15" t="s">
        <v>134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140</v>
      </c>
      <c r="BK129" s="231">
        <f>ROUND(I129*H129,2)</f>
        <v>0</v>
      </c>
      <c r="BL129" s="15" t="s">
        <v>140</v>
      </c>
      <c r="BM129" s="230" t="s">
        <v>140</v>
      </c>
    </row>
    <row r="130" s="13" customFormat="1">
      <c r="A130" s="13"/>
      <c r="B130" s="232"/>
      <c r="C130" s="233"/>
      <c r="D130" s="234" t="s">
        <v>141</v>
      </c>
      <c r="E130" s="235" t="s">
        <v>1</v>
      </c>
      <c r="F130" s="236" t="s">
        <v>278</v>
      </c>
      <c r="G130" s="233"/>
      <c r="H130" s="237">
        <v>76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141</v>
      </c>
      <c r="AU130" s="243" t="s">
        <v>83</v>
      </c>
      <c r="AV130" s="13" t="s">
        <v>83</v>
      </c>
      <c r="AW130" s="13" t="s">
        <v>30</v>
      </c>
      <c r="AX130" s="13" t="s">
        <v>81</v>
      </c>
      <c r="AY130" s="243" t="s">
        <v>134</v>
      </c>
    </row>
    <row r="131" s="2" customFormat="1" ht="16.5" customHeight="1">
      <c r="A131" s="36"/>
      <c r="B131" s="37"/>
      <c r="C131" s="244" t="s">
        <v>147</v>
      </c>
      <c r="D131" s="244" t="s">
        <v>151</v>
      </c>
      <c r="E131" s="245" t="s">
        <v>152</v>
      </c>
      <c r="F131" s="246" t="s">
        <v>153</v>
      </c>
      <c r="G131" s="247" t="s">
        <v>154</v>
      </c>
      <c r="H131" s="248">
        <v>17.100000000000001</v>
      </c>
      <c r="I131" s="249"/>
      <c r="J131" s="250">
        <f>ROUND(I131*H131,2)</f>
        <v>0</v>
      </c>
      <c r="K131" s="251"/>
      <c r="L131" s="252"/>
      <c r="M131" s="253" t="s">
        <v>1</v>
      </c>
      <c r="N131" s="254" t="s">
        <v>40</v>
      </c>
      <c r="O131" s="90"/>
      <c r="P131" s="228">
        <f>O131*H131</f>
        <v>0</v>
      </c>
      <c r="Q131" s="228">
        <v>1</v>
      </c>
      <c r="R131" s="228">
        <f>Q131*H131</f>
        <v>17.100000000000001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155</v>
      </c>
      <c r="AT131" s="230" t="s">
        <v>151</v>
      </c>
      <c r="AU131" s="230" t="s">
        <v>83</v>
      </c>
      <c r="AY131" s="15" t="s">
        <v>134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140</v>
      </c>
      <c r="BK131" s="231">
        <f>ROUND(I131*H131,2)</f>
        <v>0</v>
      </c>
      <c r="BL131" s="15" t="s">
        <v>140</v>
      </c>
      <c r="BM131" s="230" t="s">
        <v>150</v>
      </c>
    </row>
    <row r="132" s="13" customFormat="1">
      <c r="A132" s="13"/>
      <c r="B132" s="232"/>
      <c r="C132" s="233"/>
      <c r="D132" s="234" t="s">
        <v>141</v>
      </c>
      <c r="E132" s="235" t="s">
        <v>1</v>
      </c>
      <c r="F132" s="236" t="s">
        <v>279</v>
      </c>
      <c r="G132" s="233"/>
      <c r="H132" s="237">
        <v>17.100000000000001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141</v>
      </c>
      <c r="AU132" s="243" t="s">
        <v>83</v>
      </c>
      <c r="AV132" s="13" t="s">
        <v>83</v>
      </c>
      <c r="AW132" s="13" t="s">
        <v>30</v>
      </c>
      <c r="AX132" s="13" t="s">
        <v>81</v>
      </c>
      <c r="AY132" s="243" t="s">
        <v>134</v>
      </c>
    </row>
    <row r="133" s="2" customFormat="1" ht="24.15" customHeight="1">
      <c r="A133" s="36"/>
      <c r="B133" s="37"/>
      <c r="C133" s="218" t="s">
        <v>140</v>
      </c>
      <c r="D133" s="218" t="s">
        <v>136</v>
      </c>
      <c r="E133" s="219" t="s">
        <v>158</v>
      </c>
      <c r="F133" s="220" t="s">
        <v>159</v>
      </c>
      <c r="G133" s="221" t="s">
        <v>139</v>
      </c>
      <c r="H133" s="222">
        <v>76</v>
      </c>
      <c r="I133" s="223"/>
      <c r="J133" s="224">
        <f>ROUND(I133*H133,2)</f>
        <v>0</v>
      </c>
      <c r="K133" s="225"/>
      <c r="L133" s="42"/>
      <c r="M133" s="226" t="s">
        <v>1</v>
      </c>
      <c r="N133" s="227" t="s">
        <v>40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140</v>
      </c>
      <c r="AT133" s="230" t="s">
        <v>136</v>
      </c>
      <c r="AU133" s="230" t="s">
        <v>83</v>
      </c>
      <c r="AY133" s="15" t="s">
        <v>134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140</v>
      </c>
      <c r="BK133" s="231">
        <f>ROUND(I133*H133,2)</f>
        <v>0</v>
      </c>
      <c r="BL133" s="15" t="s">
        <v>140</v>
      </c>
      <c r="BM133" s="230" t="s">
        <v>155</v>
      </c>
    </row>
    <row r="134" s="13" customFormat="1">
      <c r="A134" s="13"/>
      <c r="B134" s="232"/>
      <c r="C134" s="233"/>
      <c r="D134" s="234" t="s">
        <v>141</v>
      </c>
      <c r="E134" s="235" t="s">
        <v>1</v>
      </c>
      <c r="F134" s="236" t="s">
        <v>278</v>
      </c>
      <c r="G134" s="233"/>
      <c r="H134" s="237">
        <v>76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141</v>
      </c>
      <c r="AU134" s="243" t="s">
        <v>83</v>
      </c>
      <c r="AV134" s="13" t="s">
        <v>83</v>
      </c>
      <c r="AW134" s="13" t="s">
        <v>30</v>
      </c>
      <c r="AX134" s="13" t="s">
        <v>81</v>
      </c>
      <c r="AY134" s="243" t="s">
        <v>134</v>
      </c>
    </row>
    <row r="135" s="2" customFormat="1" ht="16.5" customHeight="1">
      <c r="A135" s="36"/>
      <c r="B135" s="37"/>
      <c r="C135" s="244" t="s">
        <v>157</v>
      </c>
      <c r="D135" s="244" t="s">
        <v>151</v>
      </c>
      <c r="E135" s="245" t="s">
        <v>161</v>
      </c>
      <c r="F135" s="246" t="s">
        <v>162</v>
      </c>
      <c r="G135" s="247" t="s">
        <v>163</v>
      </c>
      <c r="H135" s="248">
        <v>1.52</v>
      </c>
      <c r="I135" s="249"/>
      <c r="J135" s="250">
        <f>ROUND(I135*H135,2)</f>
        <v>0</v>
      </c>
      <c r="K135" s="251"/>
      <c r="L135" s="252"/>
      <c r="M135" s="253" t="s">
        <v>1</v>
      </c>
      <c r="N135" s="254" t="s">
        <v>40</v>
      </c>
      <c r="O135" s="90"/>
      <c r="P135" s="228">
        <f>O135*H135</f>
        <v>0</v>
      </c>
      <c r="Q135" s="228">
        <v>0.001</v>
      </c>
      <c r="R135" s="228">
        <f>Q135*H135</f>
        <v>0.0015200000000000001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155</v>
      </c>
      <c r="AT135" s="230" t="s">
        <v>151</v>
      </c>
      <c r="AU135" s="230" t="s">
        <v>83</v>
      </c>
      <c r="AY135" s="15" t="s">
        <v>134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140</v>
      </c>
      <c r="BK135" s="231">
        <f>ROUND(I135*H135,2)</f>
        <v>0</v>
      </c>
      <c r="BL135" s="15" t="s">
        <v>140</v>
      </c>
      <c r="BM135" s="230" t="s">
        <v>160</v>
      </c>
    </row>
    <row r="136" s="13" customFormat="1">
      <c r="A136" s="13"/>
      <c r="B136" s="232"/>
      <c r="C136" s="233"/>
      <c r="D136" s="234" t="s">
        <v>141</v>
      </c>
      <c r="E136" s="233"/>
      <c r="F136" s="236" t="s">
        <v>280</v>
      </c>
      <c r="G136" s="233"/>
      <c r="H136" s="237">
        <v>1.52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141</v>
      </c>
      <c r="AU136" s="243" t="s">
        <v>83</v>
      </c>
      <c r="AV136" s="13" t="s">
        <v>83</v>
      </c>
      <c r="AW136" s="13" t="s">
        <v>4</v>
      </c>
      <c r="AX136" s="13" t="s">
        <v>81</v>
      </c>
      <c r="AY136" s="243" t="s">
        <v>134</v>
      </c>
    </row>
    <row r="137" s="12" customFormat="1" ht="22.8" customHeight="1">
      <c r="A137" s="12"/>
      <c r="B137" s="202"/>
      <c r="C137" s="203"/>
      <c r="D137" s="204" t="s">
        <v>72</v>
      </c>
      <c r="E137" s="216" t="s">
        <v>177</v>
      </c>
      <c r="F137" s="216" t="s">
        <v>178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SUM(P138:P139)</f>
        <v>0</v>
      </c>
      <c r="Q137" s="210"/>
      <c r="R137" s="211">
        <f>SUM(R138:R139)</f>
        <v>0</v>
      </c>
      <c r="S137" s="210"/>
      <c r="T137" s="212">
        <f>SUM(T138:T139)</f>
        <v>97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81</v>
      </c>
      <c r="AT137" s="214" t="s">
        <v>72</v>
      </c>
      <c r="AU137" s="214" t="s">
        <v>81</v>
      </c>
      <c r="AY137" s="213" t="s">
        <v>134</v>
      </c>
      <c r="BK137" s="215">
        <f>SUM(BK138:BK139)</f>
        <v>0</v>
      </c>
    </row>
    <row r="138" s="2" customFormat="1" ht="55.5" customHeight="1">
      <c r="A138" s="36"/>
      <c r="B138" s="37"/>
      <c r="C138" s="218" t="s">
        <v>150</v>
      </c>
      <c r="D138" s="218" t="s">
        <v>136</v>
      </c>
      <c r="E138" s="219" t="s">
        <v>254</v>
      </c>
      <c r="F138" s="220" t="s">
        <v>255</v>
      </c>
      <c r="G138" s="221" t="s">
        <v>145</v>
      </c>
      <c r="H138" s="222">
        <v>388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40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0.25</v>
      </c>
      <c r="T138" s="229">
        <f>S138*H138</f>
        <v>97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140</v>
      </c>
      <c r="AT138" s="230" t="s">
        <v>136</v>
      </c>
      <c r="AU138" s="230" t="s">
        <v>83</v>
      </c>
      <c r="AY138" s="15" t="s">
        <v>134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140</v>
      </c>
      <c r="BK138" s="231">
        <f>ROUND(I138*H138,2)</f>
        <v>0</v>
      </c>
      <c r="BL138" s="15" t="s">
        <v>140</v>
      </c>
      <c r="BM138" s="230" t="s">
        <v>281</v>
      </c>
    </row>
    <row r="139" s="13" customFormat="1">
      <c r="A139" s="13"/>
      <c r="B139" s="232"/>
      <c r="C139" s="233"/>
      <c r="D139" s="234" t="s">
        <v>141</v>
      </c>
      <c r="E139" s="235" t="s">
        <v>1</v>
      </c>
      <c r="F139" s="236" t="s">
        <v>282</v>
      </c>
      <c r="G139" s="233"/>
      <c r="H139" s="237">
        <v>388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141</v>
      </c>
      <c r="AU139" s="243" t="s">
        <v>83</v>
      </c>
      <c r="AV139" s="13" t="s">
        <v>83</v>
      </c>
      <c r="AW139" s="13" t="s">
        <v>30</v>
      </c>
      <c r="AX139" s="13" t="s">
        <v>81</v>
      </c>
      <c r="AY139" s="243" t="s">
        <v>134</v>
      </c>
    </row>
    <row r="140" s="12" customFormat="1" ht="22.8" customHeight="1">
      <c r="A140" s="12"/>
      <c r="B140" s="202"/>
      <c r="C140" s="203"/>
      <c r="D140" s="204" t="s">
        <v>72</v>
      </c>
      <c r="E140" s="216" t="s">
        <v>183</v>
      </c>
      <c r="F140" s="216" t="s">
        <v>184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SUM(P141:P146)</f>
        <v>0</v>
      </c>
      <c r="Q140" s="210"/>
      <c r="R140" s="211">
        <f>SUM(R141:R146)</f>
        <v>0</v>
      </c>
      <c r="S140" s="210"/>
      <c r="T140" s="212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81</v>
      </c>
      <c r="AT140" s="214" t="s">
        <v>72</v>
      </c>
      <c r="AU140" s="214" t="s">
        <v>81</v>
      </c>
      <c r="AY140" s="213" t="s">
        <v>134</v>
      </c>
      <c r="BK140" s="215">
        <f>SUM(BK141:BK146)</f>
        <v>0</v>
      </c>
    </row>
    <row r="141" s="2" customFormat="1" ht="16.5" customHeight="1">
      <c r="A141" s="36"/>
      <c r="B141" s="37"/>
      <c r="C141" s="218" t="s">
        <v>167</v>
      </c>
      <c r="D141" s="218" t="s">
        <v>136</v>
      </c>
      <c r="E141" s="219" t="s">
        <v>185</v>
      </c>
      <c r="F141" s="220" t="s">
        <v>186</v>
      </c>
      <c r="G141" s="221" t="s">
        <v>154</v>
      </c>
      <c r="H141" s="222">
        <v>97.367999999999995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40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140</v>
      </c>
      <c r="AT141" s="230" t="s">
        <v>136</v>
      </c>
      <c r="AU141" s="230" t="s">
        <v>83</v>
      </c>
      <c r="AY141" s="15" t="s">
        <v>134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140</v>
      </c>
      <c r="BK141" s="231">
        <f>ROUND(I141*H141,2)</f>
        <v>0</v>
      </c>
      <c r="BL141" s="15" t="s">
        <v>140</v>
      </c>
      <c r="BM141" s="230" t="s">
        <v>283</v>
      </c>
    </row>
    <row r="142" s="2" customFormat="1" ht="24.15" customHeight="1">
      <c r="A142" s="36"/>
      <c r="B142" s="37"/>
      <c r="C142" s="218" t="s">
        <v>155</v>
      </c>
      <c r="D142" s="218" t="s">
        <v>136</v>
      </c>
      <c r="E142" s="219" t="s">
        <v>189</v>
      </c>
      <c r="F142" s="220" t="s">
        <v>190</v>
      </c>
      <c r="G142" s="221" t="s">
        <v>154</v>
      </c>
      <c r="H142" s="222">
        <v>97.367999999999995</v>
      </c>
      <c r="I142" s="223"/>
      <c r="J142" s="224">
        <f>ROUND(I142*H142,2)</f>
        <v>0</v>
      </c>
      <c r="K142" s="225"/>
      <c r="L142" s="42"/>
      <c r="M142" s="226" t="s">
        <v>1</v>
      </c>
      <c r="N142" s="227" t="s">
        <v>40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0" t="s">
        <v>140</v>
      </c>
      <c r="AT142" s="230" t="s">
        <v>136</v>
      </c>
      <c r="AU142" s="230" t="s">
        <v>83</v>
      </c>
      <c r="AY142" s="15" t="s">
        <v>134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5" t="s">
        <v>140</v>
      </c>
      <c r="BK142" s="231">
        <f>ROUND(I142*H142,2)</f>
        <v>0</v>
      </c>
      <c r="BL142" s="15" t="s">
        <v>140</v>
      </c>
      <c r="BM142" s="230" t="s">
        <v>284</v>
      </c>
    </row>
    <row r="143" s="2" customFormat="1" ht="24.15" customHeight="1">
      <c r="A143" s="36"/>
      <c r="B143" s="37"/>
      <c r="C143" s="218" t="s">
        <v>177</v>
      </c>
      <c r="D143" s="218" t="s">
        <v>136</v>
      </c>
      <c r="E143" s="219" t="s">
        <v>192</v>
      </c>
      <c r="F143" s="220" t="s">
        <v>193</v>
      </c>
      <c r="G143" s="221" t="s">
        <v>154</v>
      </c>
      <c r="H143" s="222">
        <v>973.67999999999995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40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140</v>
      </c>
      <c r="AT143" s="230" t="s">
        <v>136</v>
      </c>
      <c r="AU143" s="230" t="s">
        <v>83</v>
      </c>
      <c r="AY143" s="15" t="s">
        <v>134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140</v>
      </c>
      <c r="BK143" s="231">
        <f>ROUND(I143*H143,2)</f>
        <v>0</v>
      </c>
      <c r="BL143" s="15" t="s">
        <v>140</v>
      </c>
      <c r="BM143" s="230" t="s">
        <v>285</v>
      </c>
    </row>
    <row r="144" s="13" customFormat="1">
      <c r="A144" s="13"/>
      <c r="B144" s="232"/>
      <c r="C144" s="233"/>
      <c r="D144" s="234" t="s">
        <v>141</v>
      </c>
      <c r="E144" s="233"/>
      <c r="F144" s="236" t="s">
        <v>286</v>
      </c>
      <c r="G144" s="233"/>
      <c r="H144" s="237">
        <v>973.67999999999995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141</v>
      </c>
      <c r="AU144" s="243" t="s">
        <v>83</v>
      </c>
      <c r="AV144" s="13" t="s">
        <v>83</v>
      </c>
      <c r="AW144" s="13" t="s">
        <v>4</v>
      </c>
      <c r="AX144" s="13" t="s">
        <v>81</v>
      </c>
      <c r="AY144" s="243" t="s">
        <v>134</v>
      </c>
    </row>
    <row r="145" s="2" customFormat="1" ht="24.15" customHeight="1">
      <c r="A145" s="36"/>
      <c r="B145" s="37"/>
      <c r="C145" s="244" t="s">
        <v>160</v>
      </c>
      <c r="D145" s="244" t="s">
        <v>151</v>
      </c>
      <c r="E145" s="245" t="s">
        <v>197</v>
      </c>
      <c r="F145" s="246" t="s">
        <v>198</v>
      </c>
      <c r="G145" s="247" t="s">
        <v>154</v>
      </c>
      <c r="H145" s="248">
        <v>20</v>
      </c>
      <c r="I145" s="249"/>
      <c r="J145" s="250">
        <f>ROUND(I145*H145,2)</f>
        <v>0</v>
      </c>
      <c r="K145" s="251"/>
      <c r="L145" s="252"/>
      <c r="M145" s="253" t="s">
        <v>1</v>
      </c>
      <c r="N145" s="254" t="s">
        <v>40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0" t="s">
        <v>155</v>
      </c>
      <c r="AT145" s="230" t="s">
        <v>151</v>
      </c>
      <c r="AU145" s="230" t="s">
        <v>83</v>
      </c>
      <c r="AY145" s="15" t="s">
        <v>134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5" t="s">
        <v>140</v>
      </c>
      <c r="BK145" s="231">
        <f>ROUND(I145*H145,2)</f>
        <v>0</v>
      </c>
      <c r="BL145" s="15" t="s">
        <v>140</v>
      </c>
      <c r="BM145" s="230" t="s">
        <v>205</v>
      </c>
    </row>
    <row r="146" s="2" customFormat="1" ht="44.25" customHeight="1">
      <c r="A146" s="36"/>
      <c r="B146" s="37"/>
      <c r="C146" s="218" t="s">
        <v>188</v>
      </c>
      <c r="D146" s="218" t="s">
        <v>136</v>
      </c>
      <c r="E146" s="219" t="s">
        <v>262</v>
      </c>
      <c r="F146" s="220" t="s">
        <v>263</v>
      </c>
      <c r="G146" s="221" t="s">
        <v>154</v>
      </c>
      <c r="H146" s="222">
        <v>97.367999999999995</v>
      </c>
      <c r="I146" s="223"/>
      <c r="J146" s="224">
        <f>ROUND(I146*H146,2)</f>
        <v>0</v>
      </c>
      <c r="K146" s="225"/>
      <c r="L146" s="42"/>
      <c r="M146" s="226" t="s">
        <v>1</v>
      </c>
      <c r="N146" s="227" t="s">
        <v>40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140</v>
      </c>
      <c r="AT146" s="230" t="s">
        <v>136</v>
      </c>
      <c r="AU146" s="230" t="s">
        <v>83</v>
      </c>
      <c r="AY146" s="15" t="s">
        <v>134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140</v>
      </c>
      <c r="BK146" s="231">
        <f>ROUND(I146*H146,2)</f>
        <v>0</v>
      </c>
      <c r="BL146" s="15" t="s">
        <v>140</v>
      </c>
      <c r="BM146" s="230" t="s">
        <v>208</v>
      </c>
    </row>
    <row r="147" s="12" customFormat="1" ht="22.8" customHeight="1">
      <c r="A147" s="12"/>
      <c r="B147" s="202"/>
      <c r="C147" s="203"/>
      <c r="D147" s="204" t="s">
        <v>72</v>
      </c>
      <c r="E147" s="216" t="s">
        <v>165</v>
      </c>
      <c r="F147" s="216" t="s">
        <v>264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P148</f>
        <v>0</v>
      </c>
      <c r="Q147" s="210"/>
      <c r="R147" s="211">
        <f>R148</f>
        <v>0</v>
      </c>
      <c r="S147" s="210"/>
      <c r="T147" s="212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81</v>
      </c>
      <c r="AT147" s="214" t="s">
        <v>72</v>
      </c>
      <c r="AU147" s="214" t="s">
        <v>81</v>
      </c>
      <c r="AY147" s="213" t="s">
        <v>134</v>
      </c>
      <c r="BK147" s="215">
        <f>BK148</f>
        <v>0</v>
      </c>
    </row>
    <row r="148" s="2" customFormat="1" ht="16.5" customHeight="1">
      <c r="A148" s="36"/>
      <c r="B148" s="37"/>
      <c r="C148" s="218" t="s">
        <v>8</v>
      </c>
      <c r="D148" s="218" t="s">
        <v>136</v>
      </c>
      <c r="E148" s="219" t="s">
        <v>168</v>
      </c>
      <c r="F148" s="220" t="s">
        <v>265</v>
      </c>
      <c r="G148" s="221" t="s">
        <v>154</v>
      </c>
      <c r="H148" s="222">
        <v>17.102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40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140</v>
      </c>
      <c r="AT148" s="230" t="s">
        <v>136</v>
      </c>
      <c r="AU148" s="230" t="s">
        <v>83</v>
      </c>
      <c r="AY148" s="15" t="s">
        <v>134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140</v>
      </c>
      <c r="BK148" s="231">
        <f>ROUND(I148*H148,2)</f>
        <v>0</v>
      </c>
      <c r="BL148" s="15" t="s">
        <v>140</v>
      </c>
      <c r="BM148" s="230" t="s">
        <v>287</v>
      </c>
    </row>
    <row r="149" s="12" customFormat="1" ht="25.92" customHeight="1">
      <c r="A149" s="12"/>
      <c r="B149" s="202"/>
      <c r="C149" s="203"/>
      <c r="D149" s="204" t="s">
        <v>72</v>
      </c>
      <c r="E149" s="205" t="s">
        <v>209</v>
      </c>
      <c r="F149" s="205" t="s">
        <v>267</v>
      </c>
      <c r="G149" s="203"/>
      <c r="H149" s="203"/>
      <c r="I149" s="206"/>
      <c r="J149" s="207">
        <f>BK149</f>
        <v>0</v>
      </c>
      <c r="K149" s="203"/>
      <c r="L149" s="208"/>
      <c r="M149" s="209"/>
      <c r="N149" s="210"/>
      <c r="O149" s="210"/>
      <c r="P149" s="211">
        <f>P150</f>
        <v>0</v>
      </c>
      <c r="Q149" s="210"/>
      <c r="R149" s="211">
        <f>R150</f>
        <v>0</v>
      </c>
      <c r="S149" s="210"/>
      <c r="T149" s="212">
        <f>T150</f>
        <v>0.36828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83</v>
      </c>
      <c r="AT149" s="214" t="s">
        <v>72</v>
      </c>
      <c r="AU149" s="214" t="s">
        <v>73</v>
      </c>
      <c r="AY149" s="213" t="s">
        <v>134</v>
      </c>
      <c r="BK149" s="215">
        <f>BK150</f>
        <v>0</v>
      </c>
    </row>
    <row r="150" s="12" customFormat="1" ht="22.8" customHeight="1">
      <c r="A150" s="12"/>
      <c r="B150" s="202"/>
      <c r="C150" s="203"/>
      <c r="D150" s="204" t="s">
        <v>72</v>
      </c>
      <c r="E150" s="216" t="s">
        <v>268</v>
      </c>
      <c r="F150" s="216" t="s">
        <v>269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P151</f>
        <v>0</v>
      </c>
      <c r="Q150" s="210"/>
      <c r="R150" s="211">
        <f>R151</f>
        <v>0</v>
      </c>
      <c r="S150" s="210"/>
      <c r="T150" s="212">
        <f>T151</f>
        <v>0.36828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83</v>
      </c>
      <c r="AT150" s="214" t="s">
        <v>72</v>
      </c>
      <c r="AU150" s="214" t="s">
        <v>81</v>
      </c>
      <c r="AY150" s="213" t="s">
        <v>134</v>
      </c>
      <c r="BK150" s="215">
        <f>BK151</f>
        <v>0</v>
      </c>
    </row>
    <row r="151" s="2" customFormat="1" ht="16.5" customHeight="1">
      <c r="A151" s="36"/>
      <c r="B151" s="37"/>
      <c r="C151" s="218" t="s">
        <v>196</v>
      </c>
      <c r="D151" s="218" t="s">
        <v>136</v>
      </c>
      <c r="E151" s="219" t="s">
        <v>270</v>
      </c>
      <c r="F151" s="220" t="s">
        <v>271</v>
      </c>
      <c r="G151" s="221" t="s">
        <v>139</v>
      </c>
      <c r="H151" s="222">
        <v>62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40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0.00594</v>
      </c>
      <c r="T151" s="229">
        <f>S151*H151</f>
        <v>0.36828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175</v>
      </c>
      <c r="AT151" s="230" t="s">
        <v>136</v>
      </c>
      <c r="AU151" s="230" t="s">
        <v>83</v>
      </c>
      <c r="AY151" s="15" t="s">
        <v>134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140</v>
      </c>
      <c r="BK151" s="231">
        <f>ROUND(I151*H151,2)</f>
        <v>0</v>
      </c>
      <c r="BL151" s="15" t="s">
        <v>175</v>
      </c>
      <c r="BM151" s="230" t="s">
        <v>225</v>
      </c>
    </row>
    <row r="152" s="12" customFormat="1" ht="25.92" customHeight="1">
      <c r="A152" s="12"/>
      <c r="B152" s="202"/>
      <c r="C152" s="203"/>
      <c r="D152" s="204" t="s">
        <v>72</v>
      </c>
      <c r="E152" s="205" t="s">
        <v>218</v>
      </c>
      <c r="F152" s="205" t="s">
        <v>219</v>
      </c>
      <c r="G152" s="203"/>
      <c r="H152" s="203"/>
      <c r="I152" s="206"/>
      <c r="J152" s="207">
        <f>BK152</f>
        <v>0</v>
      </c>
      <c r="K152" s="203"/>
      <c r="L152" s="208"/>
      <c r="M152" s="209"/>
      <c r="N152" s="210"/>
      <c r="O152" s="210"/>
      <c r="P152" s="211">
        <f>SUM(P153:P155)</f>
        <v>0</v>
      </c>
      <c r="Q152" s="210"/>
      <c r="R152" s="211">
        <f>SUM(R153:R155)</f>
        <v>0</v>
      </c>
      <c r="S152" s="210"/>
      <c r="T152" s="212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157</v>
      </c>
      <c r="AT152" s="214" t="s">
        <v>72</v>
      </c>
      <c r="AU152" s="214" t="s">
        <v>73</v>
      </c>
      <c r="AY152" s="213" t="s">
        <v>134</v>
      </c>
      <c r="BK152" s="215">
        <f>SUM(BK153:BK155)</f>
        <v>0</v>
      </c>
    </row>
    <row r="153" s="2" customFormat="1" ht="16.5" customHeight="1">
      <c r="A153" s="36"/>
      <c r="B153" s="37"/>
      <c r="C153" s="218" t="s">
        <v>176</v>
      </c>
      <c r="D153" s="218" t="s">
        <v>136</v>
      </c>
      <c r="E153" s="219" t="s">
        <v>221</v>
      </c>
      <c r="F153" s="220" t="s">
        <v>222</v>
      </c>
      <c r="G153" s="221" t="s">
        <v>223</v>
      </c>
      <c r="H153" s="222">
        <v>1</v>
      </c>
      <c r="I153" s="223"/>
      <c r="J153" s="224">
        <f>ROUND(I153*H153,2)</f>
        <v>0</v>
      </c>
      <c r="K153" s="225"/>
      <c r="L153" s="42"/>
      <c r="M153" s="226" t="s">
        <v>1</v>
      </c>
      <c r="N153" s="227" t="s">
        <v>40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0" t="s">
        <v>224</v>
      </c>
      <c r="AT153" s="230" t="s">
        <v>136</v>
      </c>
      <c r="AU153" s="230" t="s">
        <v>81</v>
      </c>
      <c r="AY153" s="15" t="s">
        <v>134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5" t="s">
        <v>140</v>
      </c>
      <c r="BK153" s="231">
        <f>ROUND(I153*H153,2)</f>
        <v>0</v>
      </c>
      <c r="BL153" s="15" t="s">
        <v>224</v>
      </c>
      <c r="BM153" s="230" t="s">
        <v>272</v>
      </c>
    </row>
    <row r="154" s="2" customFormat="1" ht="16.5" customHeight="1">
      <c r="A154" s="36"/>
      <c r="B154" s="37"/>
      <c r="C154" s="218" t="s">
        <v>142</v>
      </c>
      <c r="D154" s="218" t="s">
        <v>136</v>
      </c>
      <c r="E154" s="219" t="s">
        <v>236</v>
      </c>
      <c r="F154" s="220" t="s">
        <v>237</v>
      </c>
      <c r="G154" s="221" t="s">
        <v>223</v>
      </c>
      <c r="H154" s="222">
        <v>1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40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224</v>
      </c>
      <c r="AT154" s="230" t="s">
        <v>136</v>
      </c>
      <c r="AU154" s="230" t="s">
        <v>81</v>
      </c>
      <c r="AY154" s="15" t="s">
        <v>134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140</v>
      </c>
      <c r="BK154" s="231">
        <f>ROUND(I154*H154,2)</f>
        <v>0</v>
      </c>
      <c r="BL154" s="15" t="s">
        <v>224</v>
      </c>
      <c r="BM154" s="230" t="s">
        <v>273</v>
      </c>
    </row>
    <row r="155" s="2" customFormat="1" ht="16.5" customHeight="1">
      <c r="A155" s="36"/>
      <c r="B155" s="37"/>
      <c r="C155" s="218" t="s">
        <v>175</v>
      </c>
      <c r="D155" s="218" t="s">
        <v>136</v>
      </c>
      <c r="E155" s="219" t="s">
        <v>233</v>
      </c>
      <c r="F155" s="220" t="s">
        <v>234</v>
      </c>
      <c r="G155" s="221" t="s">
        <v>223</v>
      </c>
      <c r="H155" s="222">
        <v>1</v>
      </c>
      <c r="I155" s="223"/>
      <c r="J155" s="224">
        <f>ROUND(I155*H155,2)</f>
        <v>0</v>
      </c>
      <c r="K155" s="225"/>
      <c r="L155" s="42"/>
      <c r="M155" s="259" t="s">
        <v>1</v>
      </c>
      <c r="N155" s="260" t="s">
        <v>40</v>
      </c>
      <c r="O155" s="261"/>
      <c r="P155" s="262">
        <f>O155*H155</f>
        <v>0</v>
      </c>
      <c r="Q155" s="262">
        <v>0</v>
      </c>
      <c r="R155" s="262">
        <f>Q155*H155</f>
        <v>0</v>
      </c>
      <c r="S155" s="262">
        <v>0</v>
      </c>
      <c r="T155" s="263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224</v>
      </c>
      <c r="AT155" s="230" t="s">
        <v>136</v>
      </c>
      <c r="AU155" s="230" t="s">
        <v>81</v>
      </c>
      <c r="AY155" s="15" t="s">
        <v>134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140</v>
      </c>
      <c r="BK155" s="231">
        <f>ROUND(I155*H155,2)</f>
        <v>0</v>
      </c>
      <c r="BL155" s="15" t="s">
        <v>224</v>
      </c>
      <c r="BM155" s="230" t="s">
        <v>274</v>
      </c>
    </row>
    <row r="156" s="2" customFormat="1" ht="6.96" customHeight="1">
      <c r="A156" s="36"/>
      <c r="B156" s="65"/>
      <c r="C156" s="66"/>
      <c r="D156" s="66"/>
      <c r="E156" s="66"/>
      <c r="F156" s="66"/>
      <c r="G156" s="66"/>
      <c r="H156" s="66"/>
      <c r="I156" s="66"/>
      <c r="J156" s="66"/>
      <c r="K156" s="66"/>
      <c r="L156" s="42"/>
      <c r="M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</row>
  </sheetData>
  <sheetProtection sheet="1" autoFilter="0" formatColumns="0" formatRows="0" objects="1" scenarios="1" spinCount="100000" saltValue="nt6s+Udb4uEnQ65CBIgHOEAzZpInM9xXRkJyhsKVxevi05wjj8NAP764LxKvjX5Gk0OnKJHQchM5eWJOQZFoYg==" hashValue="JeKunVYrXFcgdjAbqAxMat/XiEiTs7F+gRonKfyunDwm1rIjL3cRVGXkJfFXhrB6hgk2kFD8fG9z+xF/WOj2+Q==" algorithmName="SHA-512" password="CC35"/>
  <autoFilter ref="C123:K15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8"/>
      <c r="AT3" s="15" t="s">
        <v>83</v>
      </c>
    </row>
    <row r="4" s="1" customFormat="1" ht="24.96" customHeight="1">
      <c r="B4" s="18"/>
      <c r="D4" s="137" t="s">
        <v>102</v>
      </c>
      <c r="L4" s="18"/>
      <c r="M4" s="138" t="s">
        <v>10</v>
      </c>
      <c r="AT4" s="15" t="s">
        <v>30</v>
      </c>
    </row>
    <row r="5" s="1" customFormat="1" ht="6.96" customHeight="1">
      <c r="B5" s="18"/>
      <c r="L5" s="18"/>
    </row>
    <row r="6" s="1" customFormat="1" ht="12" customHeight="1">
      <c r="B6" s="18"/>
      <c r="D6" s="139" t="s">
        <v>16</v>
      </c>
      <c r="L6" s="18"/>
    </row>
    <row r="7" s="1" customFormat="1" ht="16.5" customHeight="1">
      <c r="B7" s="18"/>
      <c r="E7" s="140" t="str">
        <f>'Rekapitulace stavby'!K6</f>
        <v>Demolice objektů u OŘ Plzeň</v>
      </c>
      <c r="F7" s="139"/>
      <c r="G7" s="139"/>
      <c r="H7" s="139"/>
      <c r="L7" s="18"/>
    </row>
    <row r="8" s="2" customFormat="1" ht="12" customHeight="1">
      <c r="A8" s="36"/>
      <c r="B8" s="42"/>
      <c r="C8" s="36"/>
      <c r="D8" s="139" t="s">
        <v>103</v>
      </c>
      <c r="E8" s="36"/>
      <c r="F8" s="36"/>
      <c r="G8" s="36"/>
      <c r="H8" s="36"/>
      <c r="I8" s="36"/>
      <c r="J8" s="36"/>
      <c r="K8" s="36"/>
      <c r="L8" s="6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1" t="s">
        <v>288</v>
      </c>
      <c r="F9" s="36"/>
      <c r="G9" s="36"/>
      <c r="H9" s="36"/>
      <c r="I9" s="36"/>
      <c r="J9" s="36"/>
      <c r="K9" s="36"/>
      <c r="L9" s="6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9" t="s">
        <v>18</v>
      </c>
      <c r="E11" s="36"/>
      <c r="F11" s="142" t="s">
        <v>1</v>
      </c>
      <c r="G11" s="36"/>
      <c r="H11" s="36"/>
      <c r="I11" s="139" t="s">
        <v>19</v>
      </c>
      <c r="J11" s="142" t="s">
        <v>1</v>
      </c>
      <c r="K11" s="36"/>
      <c r="L11" s="6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9" t="s">
        <v>20</v>
      </c>
      <c r="E12" s="36"/>
      <c r="F12" s="142" t="s">
        <v>21</v>
      </c>
      <c r="G12" s="36"/>
      <c r="H12" s="36"/>
      <c r="I12" s="139" t="s">
        <v>22</v>
      </c>
      <c r="J12" s="143" t="str">
        <f>'Rekapitulace stavby'!AN8</f>
        <v>7. 7. 2025</v>
      </c>
      <c r="K12" s="36"/>
      <c r="L12" s="6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9" t="s">
        <v>24</v>
      </c>
      <c r="E14" s="36"/>
      <c r="F14" s="36"/>
      <c r="G14" s="36"/>
      <c r="H14" s="36"/>
      <c r="I14" s="139" t="s">
        <v>25</v>
      </c>
      <c r="J14" s="142" t="str">
        <f>IF('Rekapitulace stavby'!AN10="","",'Rekapitulace stavby'!AN10)</f>
        <v/>
      </c>
      <c r="K14" s="36"/>
      <c r="L14" s="6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2" t="str">
        <f>IF('Rekapitulace stavby'!E11="","",'Rekapitulace stavby'!E11)</f>
        <v xml:space="preserve"> </v>
      </c>
      <c r="F15" s="36"/>
      <c r="G15" s="36"/>
      <c r="H15" s="36"/>
      <c r="I15" s="139" t="s">
        <v>26</v>
      </c>
      <c r="J15" s="142" t="str">
        <f>IF('Rekapitulace stavby'!AN11="","",'Rekapitulace stavby'!AN11)</f>
        <v/>
      </c>
      <c r="K15" s="36"/>
      <c r="L15" s="6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9" t="s">
        <v>27</v>
      </c>
      <c r="E17" s="36"/>
      <c r="F17" s="36"/>
      <c r="G17" s="36"/>
      <c r="H17" s="36"/>
      <c r="I17" s="139" t="s">
        <v>25</v>
      </c>
      <c r="J17" s="31" t="str">
        <f>'Rekapitulace stavby'!AN13</f>
        <v>Vyplň údaj</v>
      </c>
      <c r="K17" s="36"/>
      <c r="L17" s="6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2"/>
      <c r="G18" s="142"/>
      <c r="H18" s="142"/>
      <c r="I18" s="139" t="s">
        <v>26</v>
      </c>
      <c r="J18" s="31" t="str">
        <f>'Rekapitulace stavby'!AN14</f>
        <v>Vyplň údaj</v>
      </c>
      <c r="K18" s="36"/>
      <c r="L18" s="6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9" t="s">
        <v>29</v>
      </c>
      <c r="E20" s="36"/>
      <c r="F20" s="36"/>
      <c r="G20" s="36"/>
      <c r="H20" s="36"/>
      <c r="I20" s="139" t="s">
        <v>25</v>
      </c>
      <c r="J20" s="142" t="str">
        <f>IF('Rekapitulace stavby'!AN16="","",'Rekapitulace stavby'!AN16)</f>
        <v/>
      </c>
      <c r="K20" s="36"/>
      <c r="L20" s="6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2" t="str">
        <f>IF('Rekapitulace stavby'!E17="","",'Rekapitulace stavby'!E17)</f>
        <v xml:space="preserve"> </v>
      </c>
      <c r="F21" s="36"/>
      <c r="G21" s="36"/>
      <c r="H21" s="36"/>
      <c r="I21" s="139" t="s">
        <v>26</v>
      </c>
      <c r="J21" s="142" t="str">
        <f>IF('Rekapitulace stavby'!AN17="","",'Rekapitulace stavby'!AN17)</f>
        <v/>
      </c>
      <c r="K21" s="36"/>
      <c r="L21" s="6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9" t="s">
        <v>31</v>
      </c>
      <c r="E23" s="36"/>
      <c r="F23" s="36"/>
      <c r="G23" s="36"/>
      <c r="H23" s="36"/>
      <c r="I23" s="139" t="s">
        <v>25</v>
      </c>
      <c r="J23" s="142" t="str">
        <f>IF('Rekapitulace stavby'!AN19="","",'Rekapitulace stavby'!AN19)</f>
        <v/>
      </c>
      <c r="K23" s="36"/>
      <c r="L23" s="6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2" t="str">
        <f>IF('Rekapitulace stavby'!E20="","",'Rekapitulace stavby'!E20)</f>
        <v xml:space="preserve"> </v>
      </c>
      <c r="F24" s="36"/>
      <c r="G24" s="36"/>
      <c r="H24" s="36"/>
      <c r="I24" s="139" t="s">
        <v>26</v>
      </c>
      <c r="J24" s="142" t="str">
        <f>IF('Rekapitulace stavby'!AN20="","",'Rekapitulace stavby'!AN20)</f>
        <v/>
      </c>
      <c r="K24" s="36"/>
      <c r="L24" s="6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9" t="s">
        <v>32</v>
      </c>
      <c r="E26" s="36"/>
      <c r="F26" s="36"/>
      <c r="G26" s="36"/>
      <c r="H26" s="36"/>
      <c r="I26" s="36"/>
      <c r="J26" s="36"/>
      <c r="K26" s="36"/>
      <c r="L26" s="6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8"/>
      <c r="J29" s="148"/>
      <c r="K29" s="148"/>
      <c r="L29" s="6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9" t="s">
        <v>33</v>
      </c>
      <c r="E30" s="36"/>
      <c r="F30" s="36"/>
      <c r="G30" s="36"/>
      <c r="H30" s="36"/>
      <c r="I30" s="36"/>
      <c r="J30" s="150">
        <f>ROUND(J126, 2)</f>
        <v>0</v>
      </c>
      <c r="K30" s="36"/>
      <c r="L30" s="6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8"/>
      <c r="J31" s="148"/>
      <c r="K31" s="148"/>
      <c r="L31" s="6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1" t="s">
        <v>35</v>
      </c>
      <c r="G32" s="36"/>
      <c r="H32" s="36"/>
      <c r="I32" s="151" t="s">
        <v>34</v>
      </c>
      <c r="J32" s="151" t="s">
        <v>36</v>
      </c>
      <c r="K32" s="36"/>
      <c r="L32" s="6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52" t="s">
        <v>37</v>
      </c>
      <c r="E33" s="139" t="s">
        <v>38</v>
      </c>
      <c r="F33" s="153">
        <f>ROUND((SUM(BE126:BE161)),  2)</f>
        <v>0</v>
      </c>
      <c r="G33" s="36"/>
      <c r="H33" s="36"/>
      <c r="I33" s="154">
        <v>0.20999999999999999</v>
      </c>
      <c r="J33" s="153">
        <f>ROUND(((SUM(BE126:BE161))*I33),  2)</f>
        <v>0</v>
      </c>
      <c r="K33" s="36"/>
      <c r="L33" s="6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9" t="s">
        <v>39</v>
      </c>
      <c r="F34" s="153">
        <f>ROUND((SUM(BF126:BF161)),  2)</f>
        <v>0</v>
      </c>
      <c r="G34" s="36"/>
      <c r="H34" s="36"/>
      <c r="I34" s="154">
        <v>0.12</v>
      </c>
      <c r="J34" s="153">
        <f>ROUND(((SUM(BF126:BF161))*I34),  2)</f>
        <v>0</v>
      </c>
      <c r="K34" s="36"/>
      <c r="L34" s="6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39" t="s">
        <v>37</v>
      </c>
      <c r="E35" s="139" t="s">
        <v>40</v>
      </c>
      <c r="F35" s="153">
        <f>ROUND((SUM(BG126:BG161)),  2)</f>
        <v>0</v>
      </c>
      <c r="G35" s="36"/>
      <c r="H35" s="36"/>
      <c r="I35" s="154">
        <v>0.20999999999999999</v>
      </c>
      <c r="J35" s="153">
        <f>0</f>
        <v>0</v>
      </c>
      <c r="K35" s="36"/>
      <c r="L35" s="6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9" t="s">
        <v>41</v>
      </c>
      <c r="F36" s="153">
        <f>ROUND((SUM(BH126:BH161)),  2)</f>
        <v>0</v>
      </c>
      <c r="G36" s="36"/>
      <c r="H36" s="36"/>
      <c r="I36" s="154">
        <v>0.12</v>
      </c>
      <c r="J36" s="153">
        <f>0</f>
        <v>0</v>
      </c>
      <c r="K36" s="36"/>
      <c r="L36" s="6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9" t="s">
        <v>42</v>
      </c>
      <c r="F37" s="153">
        <f>ROUND((SUM(BI126:BI161)),  2)</f>
        <v>0</v>
      </c>
      <c r="G37" s="36"/>
      <c r="H37" s="36"/>
      <c r="I37" s="154">
        <v>0</v>
      </c>
      <c r="J37" s="153">
        <f>0</f>
        <v>0</v>
      </c>
      <c r="K37" s="36"/>
      <c r="L37" s="6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105</v>
      </c>
      <c r="D82" s="38"/>
      <c r="E82" s="38"/>
      <c r="F82" s="38"/>
      <c r="G82" s="38"/>
      <c r="H82" s="38"/>
      <c r="I82" s="38"/>
      <c r="J82" s="38"/>
      <c r="K82" s="38"/>
      <c r="L82" s="6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3" t="str">
        <f>E7</f>
        <v>Demolice objektů u OŘ Plzeň</v>
      </c>
      <c r="F85" s="30"/>
      <c r="G85" s="30"/>
      <c r="H85" s="30"/>
      <c r="I85" s="38"/>
      <c r="J85" s="38"/>
      <c r="K85" s="38"/>
      <c r="L85" s="6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103</v>
      </c>
      <c r="D86" s="38"/>
      <c r="E86" s="38"/>
      <c r="F86" s="38"/>
      <c r="G86" s="38"/>
      <c r="H86" s="38"/>
      <c r="I86" s="38"/>
      <c r="J86" s="38"/>
      <c r="K86" s="38"/>
      <c r="L86" s="6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5" t="str">
        <f>E9</f>
        <v>SO 04 - Demolice objektu Plasy</v>
      </c>
      <c r="F87" s="38"/>
      <c r="G87" s="38"/>
      <c r="H87" s="38"/>
      <c r="I87" s="38"/>
      <c r="J87" s="38"/>
      <c r="K87" s="38"/>
      <c r="L87" s="6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8" t="str">
        <f>IF(J12="","",J12)</f>
        <v>7. 7. 2025</v>
      </c>
      <c r="K89" s="38"/>
      <c r="L89" s="6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7" t="s">
        <v>108</v>
      </c>
      <c r="D96" s="38"/>
      <c r="E96" s="38"/>
      <c r="F96" s="38"/>
      <c r="G96" s="38"/>
      <c r="H96" s="38"/>
      <c r="I96" s="38"/>
      <c r="J96" s="109">
        <f>J126</f>
        <v>0</v>
      </c>
      <c r="K96" s="38"/>
      <c r="L96" s="6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289</v>
      </c>
      <c r="E99" s="187"/>
      <c r="F99" s="187"/>
      <c r="G99" s="187"/>
      <c r="H99" s="187"/>
      <c r="I99" s="187"/>
      <c r="J99" s="188">
        <f>J135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114</v>
      </c>
      <c r="E100" s="187"/>
      <c r="F100" s="187"/>
      <c r="G100" s="187"/>
      <c r="H100" s="187"/>
      <c r="I100" s="187"/>
      <c r="J100" s="188">
        <f>J137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115</v>
      </c>
      <c r="E101" s="187"/>
      <c r="F101" s="187"/>
      <c r="G101" s="187"/>
      <c r="H101" s="187"/>
      <c r="I101" s="187"/>
      <c r="J101" s="188">
        <f>J140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240</v>
      </c>
      <c r="E102" s="187"/>
      <c r="F102" s="187"/>
      <c r="G102" s="187"/>
      <c r="H102" s="187"/>
      <c r="I102" s="187"/>
      <c r="J102" s="188">
        <f>J149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113</v>
      </c>
      <c r="E103" s="187"/>
      <c r="F103" s="187"/>
      <c r="G103" s="187"/>
      <c r="H103" s="187"/>
      <c r="I103" s="187"/>
      <c r="J103" s="188">
        <f>J151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241</v>
      </c>
      <c r="E104" s="181"/>
      <c r="F104" s="181"/>
      <c r="G104" s="181"/>
      <c r="H104" s="181"/>
      <c r="I104" s="181"/>
      <c r="J104" s="182">
        <f>J153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242</v>
      </c>
      <c r="E105" s="187"/>
      <c r="F105" s="187"/>
      <c r="G105" s="187"/>
      <c r="H105" s="187"/>
      <c r="I105" s="187"/>
      <c r="J105" s="188">
        <f>J154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8"/>
      <c r="C106" s="179"/>
      <c r="D106" s="180" t="s">
        <v>118</v>
      </c>
      <c r="E106" s="181"/>
      <c r="F106" s="181"/>
      <c r="G106" s="181"/>
      <c r="H106" s="181"/>
      <c r="I106" s="181"/>
      <c r="J106" s="182">
        <f>J156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2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12" s="2" customFormat="1" ht="6.96" customHeight="1">
      <c r="A112" s="36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119</v>
      </c>
      <c r="D113" s="38"/>
      <c r="E113" s="38"/>
      <c r="F113" s="38"/>
      <c r="G113" s="38"/>
      <c r="H113" s="38"/>
      <c r="I113" s="38"/>
      <c r="J113" s="38"/>
      <c r="K113" s="38"/>
      <c r="L113" s="62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2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8"/>
      <c r="E115" s="38"/>
      <c r="F115" s="38"/>
      <c r="G115" s="38"/>
      <c r="H115" s="38"/>
      <c r="I115" s="38"/>
      <c r="J115" s="38"/>
      <c r="K115" s="38"/>
      <c r="L115" s="62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173" t="str">
        <f>E7</f>
        <v>Demolice objektů u OŘ Plzeň</v>
      </c>
      <c r="F116" s="30"/>
      <c r="G116" s="30"/>
      <c r="H116" s="30"/>
      <c r="I116" s="38"/>
      <c r="J116" s="38"/>
      <c r="K116" s="38"/>
      <c r="L116" s="62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103</v>
      </c>
      <c r="D117" s="38"/>
      <c r="E117" s="38"/>
      <c r="F117" s="38"/>
      <c r="G117" s="38"/>
      <c r="H117" s="38"/>
      <c r="I117" s="38"/>
      <c r="J117" s="38"/>
      <c r="K117" s="38"/>
      <c r="L117" s="62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75" t="str">
        <f>E9</f>
        <v>SO 04 - Demolice objektu Plasy</v>
      </c>
      <c r="F118" s="38"/>
      <c r="G118" s="38"/>
      <c r="H118" s="38"/>
      <c r="I118" s="38"/>
      <c r="J118" s="38"/>
      <c r="K118" s="38"/>
      <c r="L118" s="62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2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8"/>
      <c r="E120" s="38"/>
      <c r="F120" s="25" t="str">
        <f>F12</f>
        <v xml:space="preserve"> </v>
      </c>
      <c r="G120" s="38"/>
      <c r="H120" s="38"/>
      <c r="I120" s="30" t="s">
        <v>22</v>
      </c>
      <c r="J120" s="78" t="str">
        <f>IF(J12="","",J12)</f>
        <v>7. 7. 2025</v>
      </c>
      <c r="K120" s="38"/>
      <c r="L120" s="62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2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24</v>
      </c>
      <c r="D122" s="38"/>
      <c r="E122" s="38"/>
      <c r="F122" s="25" t="str">
        <f>E15</f>
        <v xml:space="preserve"> </v>
      </c>
      <c r="G122" s="38"/>
      <c r="H122" s="38"/>
      <c r="I122" s="30" t="s">
        <v>29</v>
      </c>
      <c r="J122" s="34" t="str">
        <f>E21</f>
        <v xml:space="preserve"> </v>
      </c>
      <c r="K122" s="38"/>
      <c r="L122" s="62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27</v>
      </c>
      <c r="D123" s="38"/>
      <c r="E123" s="38"/>
      <c r="F123" s="25" t="str">
        <f>IF(E18="","",E18)</f>
        <v>Vyplň údaj</v>
      </c>
      <c r="G123" s="38"/>
      <c r="H123" s="38"/>
      <c r="I123" s="30" t="s">
        <v>31</v>
      </c>
      <c r="J123" s="34" t="str">
        <f>E24</f>
        <v xml:space="preserve"> </v>
      </c>
      <c r="K123" s="38"/>
      <c r="L123" s="62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2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1" customFormat="1" ht="29.28" customHeight="1">
      <c r="A125" s="190"/>
      <c r="B125" s="191"/>
      <c r="C125" s="192" t="s">
        <v>120</v>
      </c>
      <c r="D125" s="193" t="s">
        <v>58</v>
      </c>
      <c r="E125" s="193" t="s">
        <v>54</v>
      </c>
      <c r="F125" s="193" t="s">
        <v>55</v>
      </c>
      <c r="G125" s="193" t="s">
        <v>121</v>
      </c>
      <c r="H125" s="193" t="s">
        <v>122</v>
      </c>
      <c r="I125" s="193" t="s">
        <v>123</v>
      </c>
      <c r="J125" s="194" t="s">
        <v>107</v>
      </c>
      <c r="K125" s="195" t="s">
        <v>124</v>
      </c>
      <c r="L125" s="196"/>
      <c r="M125" s="99" t="s">
        <v>1</v>
      </c>
      <c r="N125" s="100" t="s">
        <v>37</v>
      </c>
      <c r="O125" s="100" t="s">
        <v>125</v>
      </c>
      <c r="P125" s="100" t="s">
        <v>126</v>
      </c>
      <c r="Q125" s="100" t="s">
        <v>127</v>
      </c>
      <c r="R125" s="100" t="s">
        <v>128</v>
      </c>
      <c r="S125" s="100" t="s">
        <v>129</v>
      </c>
      <c r="T125" s="101" t="s">
        <v>130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6"/>
      <c r="B126" s="37"/>
      <c r="C126" s="106" t="s">
        <v>131</v>
      </c>
      <c r="D126" s="38"/>
      <c r="E126" s="38"/>
      <c r="F126" s="38"/>
      <c r="G126" s="38"/>
      <c r="H126" s="38"/>
      <c r="I126" s="38"/>
      <c r="J126" s="197">
        <f>BK126</f>
        <v>0</v>
      </c>
      <c r="K126" s="38"/>
      <c r="L126" s="42"/>
      <c r="M126" s="102"/>
      <c r="N126" s="198"/>
      <c r="O126" s="103"/>
      <c r="P126" s="199">
        <f>P127+P153+P156</f>
        <v>0</v>
      </c>
      <c r="Q126" s="103"/>
      <c r="R126" s="199">
        <f>R127+R153+R156</f>
        <v>3.6003600000000002</v>
      </c>
      <c r="S126" s="103"/>
      <c r="T126" s="200">
        <f>T127+T153+T156</f>
        <v>55.56682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72</v>
      </c>
      <c r="AU126" s="15" t="s">
        <v>109</v>
      </c>
      <c r="BK126" s="201">
        <f>BK127+BK153+BK156</f>
        <v>0</v>
      </c>
    </row>
    <row r="127" s="12" customFormat="1" ht="25.92" customHeight="1">
      <c r="A127" s="12"/>
      <c r="B127" s="202"/>
      <c r="C127" s="203"/>
      <c r="D127" s="204" t="s">
        <v>72</v>
      </c>
      <c r="E127" s="205" t="s">
        <v>132</v>
      </c>
      <c r="F127" s="205" t="s">
        <v>133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P128+P135+P137+P140+P149+P151</f>
        <v>0</v>
      </c>
      <c r="Q127" s="210"/>
      <c r="R127" s="211">
        <f>R128+R135+R137+R140+R149+R151</f>
        <v>3.6003600000000002</v>
      </c>
      <c r="S127" s="210"/>
      <c r="T127" s="212">
        <f>T128+T135+T137+T140+T149+T151</f>
        <v>55.459899999999998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81</v>
      </c>
      <c r="AT127" s="214" t="s">
        <v>72</v>
      </c>
      <c r="AU127" s="214" t="s">
        <v>73</v>
      </c>
      <c r="AY127" s="213" t="s">
        <v>134</v>
      </c>
      <c r="BK127" s="215">
        <f>BK128+BK135+BK137+BK140+BK149+BK151</f>
        <v>0</v>
      </c>
    </row>
    <row r="128" s="12" customFormat="1" ht="22.8" customHeight="1">
      <c r="A128" s="12"/>
      <c r="B128" s="202"/>
      <c r="C128" s="203"/>
      <c r="D128" s="204" t="s">
        <v>72</v>
      </c>
      <c r="E128" s="216" t="s">
        <v>81</v>
      </c>
      <c r="F128" s="216" t="s">
        <v>135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SUM(P129:P134)</f>
        <v>0</v>
      </c>
      <c r="Q128" s="210"/>
      <c r="R128" s="211">
        <f>SUM(R129:R134)</f>
        <v>3.6003600000000002</v>
      </c>
      <c r="S128" s="210"/>
      <c r="T128" s="212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81</v>
      </c>
      <c r="AT128" s="214" t="s">
        <v>72</v>
      </c>
      <c r="AU128" s="214" t="s">
        <v>81</v>
      </c>
      <c r="AY128" s="213" t="s">
        <v>134</v>
      </c>
      <c r="BK128" s="215">
        <f>SUM(BK129:BK134)</f>
        <v>0</v>
      </c>
    </row>
    <row r="129" s="2" customFormat="1" ht="33" customHeight="1">
      <c r="A129" s="36"/>
      <c r="B129" s="37"/>
      <c r="C129" s="218" t="s">
        <v>81</v>
      </c>
      <c r="D129" s="218" t="s">
        <v>136</v>
      </c>
      <c r="E129" s="219" t="s">
        <v>137</v>
      </c>
      <c r="F129" s="220" t="s">
        <v>138</v>
      </c>
      <c r="G129" s="221" t="s">
        <v>139</v>
      </c>
      <c r="H129" s="222">
        <v>50</v>
      </c>
      <c r="I129" s="223"/>
      <c r="J129" s="224">
        <f>ROUND(I129*H129,2)</f>
        <v>0</v>
      </c>
      <c r="K129" s="225"/>
      <c r="L129" s="42"/>
      <c r="M129" s="226" t="s">
        <v>1</v>
      </c>
      <c r="N129" s="227" t="s">
        <v>40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140</v>
      </c>
      <c r="AT129" s="230" t="s">
        <v>136</v>
      </c>
      <c r="AU129" s="230" t="s">
        <v>83</v>
      </c>
      <c r="AY129" s="15" t="s">
        <v>134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140</v>
      </c>
      <c r="BK129" s="231">
        <f>ROUND(I129*H129,2)</f>
        <v>0</v>
      </c>
      <c r="BL129" s="15" t="s">
        <v>140</v>
      </c>
      <c r="BM129" s="230" t="s">
        <v>83</v>
      </c>
    </row>
    <row r="130" s="2" customFormat="1" ht="33" customHeight="1">
      <c r="A130" s="36"/>
      <c r="B130" s="37"/>
      <c r="C130" s="218" t="s">
        <v>83</v>
      </c>
      <c r="D130" s="218" t="s">
        <v>136</v>
      </c>
      <c r="E130" s="219" t="s">
        <v>143</v>
      </c>
      <c r="F130" s="220" t="s">
        <v>144</v>
      </c>
      <c r="G130" s="221" t="s">
        <v>145</v>
      </c>
      <c r="H130" s="222">
        <v>5.4000000000000004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40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140</v>
      </c>
      <c r="AT130" s="230" t="s">
        <v>136</v>
      </c>
      <c r="AU130" s="230" t="s">
        <v>83</v>
      </c>
      <c r="AY130" s="15" t="s">
        <v>134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140</v>
      </c>
      <c r="BK130" s="231">
        <f>ROUND(I130*H130,2)</f>
        <v>0</v>
      </c>
      <c r="BL130" s="15" t="s">
        <v>140</v>
      </c>
      <c r="BM130" s="230" t="s">
        <v>140</v>
      </c>
    </row>
    <row r="131" s="2" customFormat="1" ht="24.15" customHeight="1">
      <c r="A131" s="36"/>
      <c r="B131" s="37"/>
      <c r="C131" s="218" t="s">
        <v>147</v>
      </c>
      <c r="D131" s="218" t="s">
        <v>136</v>
      </c>
      <c r="E131" s="219" t="s">
        <v>148</v>
      </c>
      <c r="F131" s="220" t="s">
        <v>149</v>
      </c>
      <c r="G131" s="221" t="s">
        <v>139</v>
      </c>
      <c r="H131" s="222">
        <v>18</v>
      </c>
      <c r="I131" s="223"/>
      <c r="J131" s="224">
        <f>ROUND(I131*H131,2)</f>
        <v>0</v>
      </c>
      <c r="K131" s="225"/>
      <c r="L131" s="42"/>
      <c r="M131" s="226" t="s">
        <v>1</v>
      </c>
      <c r="N131" s="227" t="s">
        <v>40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140</v>
      </c>
      <c r="AT131" s="230" t="s">
        <v>136</v>
      </c>
      <c r="AU131" s="230" t="s">
        <v>83</v>
      </c>
      <c r="AY131" s="15" t="s">
        <v>134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140</v>
      </c>
      <c r="BK131" s="231">
        <f>ROUND(I131*H131,2)</f>
        <v>0</v>
      </c>
      <c r="BL131" s="15" t="s">
        <v>140</v>
      </c>
      <c r="BM131" s="230" t="s">
        <v>150</v>
      </c>
    </row>
    <row r="132" s="2" customFormat="1" ht="16.5" customHeight="1">
      <c r="A132" s="36"/>
      <c r="B132" s="37"/>
      <c r="C132" s="244" t="s">
        <v>140</v>
      </c>
      <c r="D132" s="244" t="s">
        <v>151</v>
      </c>
      <c r="E132" s="245" t="s">
        <v>152</v>
      </c>
      <c r="F132" s="246" t="s">
        <v>153</v>
      </c>
      <c r="G132" s="247" t="s">
        <v>154</v>
      </c>
      <c r="H132" s="248">
        <v>3.6000000000000001</v>
      </c>
      <c r="I132" s="249"/>
      <c r="J132" s="250">
        <f>ROUND(I132*H132,2)</f>
        <v>0</v>
      </c>
      <c r="K132" s="251"/>
      <c r="L132" s="252"/>
      <c r="M132" s="253" t="s">
        <v>1</v>
      </c>
      <c r="N132" s="254" t="s">
        <v>40</v>
      </c>
      <c r="O132" s="90"/>
      <c r="P132" s="228">
        <f>O132*H132</f>
        <v>0</v>
      </c>
      <c r="Q132" s="228">
        <v>1</v>
      </c>
      <c r="R132" s="228">
        <f>Q132*H132</f>
        <v>3.6000000000000001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155</v>
      </c>
      <c r="AT132" s="230" t="s">
        <v>151</v>
      </c>
      <c r="AU132" s="230" t="s">
        <v>83</v>
      </c>
      <c r="AY132" s="15" t="s">
        <v>134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140</v>
      </c>
      <c r="BK132" s="231">
        <f>ROUND(I132*H132,2)</f>
        <v>0</v>
      </c>
      <c r="BL132" s="15" t="s">
        <v>140</v>
      </c>
      <c r="BM132" s="230" t="s">
        <v>155</v>
      </c>
    </row>
    <row r="133" s="2" customFormat="1" ht="24.15" customHeight="1">
      <c r="A133" s="36"/>
      <c r="B133" s="37"/>
      <c r="C133" s="218" t="s">
        <v>157</v>
      </c>
      <c r="D133" s="218" t="s">
        <v>136</v>
      </c>
      <c r="E133" s="219" t="s">
        <v>158</v>
      </c>
      <c r="F133" s="220" t="s">
        <v>159</v>
      </c>
      <c r="G133" s="221" t="s">
        <v>139</v>
      </c>
      <c r="H133" s="222">
        <v>18</v>
      </c>
      <c r="I133" s="223"/>
      <c r="J133" s="224">
        <f>ROUND(I133*H133,2)</f>
        <v>0</v>
      </c>
      <c r="K133" s="225"/>
      <c r="L133" s="42"/>
      <c r="M133" s="226" t="s">
        <v>1</v>
      </c>
      <c r="N133" s="227" t="s">
        <v>40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140</v>
      </c>
      <c r="AT133" s="230" t="s">
        <v>136</v>
      </c>
      <c r="AU133" s="230" t="s">
        <v>83</v>
      </c>
      <c r="AY133" s="15" t="s">
        <v>134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140</v>
      </c>
      <c r="BK133" s="231">
        <f>ROUND(I133*H133,2)</f>
        <v>0</v>
      </c>
      <c r="BL133" s="15" t="s">
        <v>140</v>
      </c>
      <c r="BM133" s="230" t="s">
        <v>160</v>
      </c>
    </row>
    <row r="134" s="2" customFormat="1" ht="16.5" customHeight="1">
      <c r="A134" s="36"/>
      <c r="B134" s="37"/>
      <c r="C134" s="244" t="s">
        <v>150</v>
      </c>
      <c r="D134" s="244" t="s">
        <v>151</v>
      </c>
      <c r="E134" s="245" t="s">
        <v>161</v>
      </c>
      <c r="F134" s="246" t="s">
        <v>162</v>
      </c>
      <c r="G134" s="247" t="s">
        <v>163</v>
      </c>
      <c r="H134" s="248">
        <v>0.35999999999999999</v>
      </c>
      <c r="I134" s="249"/>
      <c r="J134" s="250">
        <f>ROUND(I134*H134,2)</f>
        <v>0</v>
      </c>
      <c r="K134" s="251"/>
      <c r="L134" s="252"/>
      <c r="M134" s="253" t="s">
        <v>1</v>
      </c>
      <c r="N134" s="254" t="s">
        <v>40</v>
      </c>
      <c r="O134" s="90"/>
      <c r="P134" s="228">
        <f>O134*H134</f>
        <v>0</v>
      </c>
      <c r="Q134" s="228">
        <v>0.001</v>
      </c>
      <c r="R134" s="228">
        <f>Q134*H134</f>
        <v>0.00035999999999999997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155</v>
      </c>
      <c r="AT134" s="230" t="s">
        <v>151</v>
      </c>
      <c r="AU134" s="230" t="s">
        <v>83</v>
      </c>
      <c r="AY134" s="15" t="s">
        <v>134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140</v>
      </c>
      <c r="BK134" s="231">
        <f>ROUND(I134*H134,2)</f>
        <v>0</v>
      </c>
      <c r="BL134" s="15" t="s">
        <v>140</v>
      </c>
      <c r="BM134" s="230" t="s">
        <v>8</v>
      </c>
    </row>
    <row r="135" s="12" customFormat="1" ht="22.8" customHeight="1">
      <c r="A135" s="12"/>
      <c r="B135" s="202"/>
      <c r="C135" s="203"/>
      <c r="D135" s="204" t="s">
        <v>72</v>
      </c>
      <c r="E135" s="216" t="s">
        <v>140</v>
      </c>
      <c r="F135" s="216" t="s">
        <v>290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P136</f>
        <v>0</v>
      </c>
      <c r="Q135" s="210"/>
      <c r="R135" s="211">
        <f>R136</f>
        <v>0</v>
      </c>
      <c r="S135" s="210"/>
      <c r="T135" s="212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81</v>
      </c>
      <c r="AT135" s="214" t="s">
        <v>72</v>
      </c>
      <c r="AU135" s="214" t="s">
        <v>81</v>
      </c>
      <c r="AY135" s="213" t="s">
        <v>134</v>
      </c>
      <c r="BK135" s="215">
        <f>BK136</f>
        <v>0</v>
      </c>
    </row>
    <row r="136" s="2" customFormat="1" ht="21.75" customHeight="1">
      <c r="A136" s="36"/>
      <c r="B136" s="37"/>
      <c r="C136" s="218" t="s">
        <v>167</v>
      </c>
      <c r="D136" s="218" t="s">
        <v>136</v>
      </c>
      <c r="E136" s="219" t="s">
        <v>291</v>
      </c>
      <c r="F136" s="220" t="s">
        <v>292</v>
      </c>
      <c r="G136" s="221" t="s">
        <v>139</v>
      </c>
      <c r="H136" s="222">
        <v>30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40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140</v>
      </c>
      <c r="AT136" s="230" t="s">
        <v>136</v>
      </c>
      <c r="AU136" s="230" t="s">
        <v>83</v>
      </c>
      <c r="AY136" s="15" t="s">
        <v>134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140</v>
      </c>
      <c r="BK136" s="231">
        <f>ROUND(I136*H136,2)</f>
        <v>0</v>
      </c>
      <c r="BL136" s="15" t="s">
        <v>140</v>
      </c>
      <c r="BM136" s="230" t="s">
        <v>176</v>
      </c>
    </row>
    <row r="137" s="12" customFormat="1" ht="22.8" customHeight="1">
      <c r="A137" s="12"/>
      <c r="B137" s="202"/>
      <c r="C137" s="203"/>
      <c r="D137" s="204" t="s">
        <v>72</v>
      </c>
      <c r="E137" s="216" t="s">
        <v>177</v>
      </c>
      <c r="F137" s="216" t="s">
        <v>178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SUM(P138:P139)</f>
        <v>0</v>
      </c>
      <c r="Q137" s="210"/>
      <c r="R137" s="211">
        <f>SUM(R138:R139)</f>
        <v>0</v>
      </c>
      <c r="S137" s="210"/>
      <c r="T137" s="212">
        <f>SUM(T138:T139)</f>
        <v>55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81</v>
      </c>
      <c r="AT137" s="214" t="s">
        <v>72</v>
      </c>
      <c r="AU137" s="214" t="s">
        <v>81</v>
      </c>
      <c r="AY137" s="213" t="s">
        <v>134</v>
      </c>
      <c r="BK137" s="215">
        <f>SUM(BK138:BK139)</f>
        <v>0</v>
      </c>
    </row>
    <row r="138" s="2" customFormat="1" ht="55.5" customHeight="1">
      <c r="A138" s="36"/>
      <c r="B138" s="37"/>
      <c r="C138" s="218" t="s">
        <v>155</v>
      </c>
      <c r="D138" s="218" t="s">
        <v>136</v>
      </c>
      <c r="E138" s="219" t="s">
        <v>254</v>
      </c>
      <c r="F138" s="220" t="s">
        <v>255</v>
      </c>
      <c r="G138" s="221" t="s">
        <v>145</v>
      </c>
      <c r="H138" s="222">
        <v>220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40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0.25</v>
      </c>
      <c r="T138" s="229">
        <f>S138*H138</f>
        <v>55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140</v>
      </c>
      <c r="AT138" s="230" t="s">
        <v>136</v>
      </c>
      <c r="AU138" s="230" t="s">
        <v>83</v>
      </c>
      <c r="AY138" s="15" t="s">
        <v>134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140</v>
      </c>
      <c r="BK138" s="231">
        <f>ROUND(I138*H138,2)</f>
        <v>0</v>
      </c>
      <c r="BL138" s="15" t="s">
        <v>140</v>
      </c>
      <c r="BM138" s="230" t="s">
        <v>293</v>
      </c>
    </row>
    <row r="139" s="13" customFormat="1">
      <c r="A139" s="13"/>
      <c r="B139" s="232"/>
      <c r="C139" s="233"/>
      <c r="D139" s="234" t="s">
        <v>141</v>
      </c>
      <c r="E139" s="235" t="s">
        <v>1</v>
      </c>
      <c r="F139" s="236" t="s">
        <v>294</v>
      </c>
      <c r="G139" s="233"/>
      <c r="H139" s="237">
        <v>220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141</v>
      </c>
      <c r="AU139" s="243" t="s">
        <v>83</v>
      </c>
      <c r="AV139" s="13" t="s">
        <v>83</v>
      </c>
      <c r="AW139" s="13" t="s">
        <v>30</v>
      </c>
      <c r="AX139" s="13" t="s">
        <v>81</v>
      </c>
      <c r="AY139" s="243" t="s">
        <v>134</v>
      </c>
    </row>
    <row r="140" s="12" customFormat="1" ht="22.8" customHeight="1">
      <c r="A140" s="12"/>
      <c r="B140" s="202"/>
      <c r="C140" s="203"/>
      <c r="D140" s="204" t="s">
        <v>72</v>
      </c>
      <c r="E140" s="216" t="s">
        <v>183</v>
      </c>
      <c r="F140" s="216" t="s">
        <v>184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SUM(P141:P148)</f>
        <v>0</v>
      </c>
      <c r="Q140" s="210"/>
      <c r="R140" s="211">
        <f>SUM(R141:R148)</f>
        <v>0</v>
      </c>
      <c r="S140" s="210"/>
      <c r="T140" s="212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81</v>
      </c>
      <c r="AT140" s="214" t="s">
        <v>72</v>
      </c>
      <c r="AU140" s="214" t="s">
        <v>81</v>
      </c>
      <c r="AY140" s="213" t="s">
        <v>134</v>
      </c>
      <c r="BK140" s="215">
        <f>SUM(BK141:BK148)</f>
        <v>0</v>
      </c>
    </row>
    <row r="141" s="2" customFormat="1" ht="16.5" customHeight="1">
      <c r="A141" s="36"/>
      <c r="B141" s="37"/>
      <c r="C141" s="218" t="s">
        <v>177</v>
      </c>
      <c r="D141" s="218" t="s">
        <v>136</v>
      </c>
      <c r="E141" s="219" t="s">
        <v>185</v>
      </c>
      <c r="F141" s="220" t="s">
        <v>186</v>
      </c>
      <c r="G141" s="221" t="s">
        <v>154</v>
      </c>
      <c r="H141" s="222">
        <v>55.567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40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140</v>
      </c>
      <c r="AT141" s="230" t="s">
        <v>136</v>
      </c>
      <c r="AU141" s="230" t="s">
        <v>83</v>
      </c>
      <c r="AY141" s="15" t="s">
        <v>134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140</v>
      </c>
      <c r="BK141" s="231">
        <f>ROUND(I141*H141,2)</f>
        <v>0</v>
      </c>
      <c r="BL141" s="15" t="s">
        <v>140</v>
      </c>
      <c r="BM141" s="230" t="s">
        <v>295</v>
      </c>
    </row>
    <row r="142" s="2" customFormat="1" ht="24.15" customHeight="1">
      <c r="A142" s="36"/>
      <c r="B142" s="37"/>
      <c r="C142" s="218" t="s">
        <v>160</v>
      </c>
      <c r="D142" s="218" t="s">
        <v>136</v>
      </c>
      <c r="E142" s="219" t="s">
        <v>189</v>
      </c>
      <c r="F142" s="220" t="s">
        <v>190</v>
      </c>
      <c r="G142" s="221" t="s">
        <v>154</v>
      </c>
      <c r="H142" s="222">
        <v>55.567</v>
      </c>
      <c r="I142" s="223"/>
      <c r="J142" s="224">
        <f>ROUND(I142*H142,2)</f>
        <v>0</v>
      </c>
      <c r="K142" s="225"/>
      <c r="L142" s="42"/>
      <c r="M142" s="226" t="s">
        <v>1</v>
      </c>
      <c r="N142" s="227" t="s">
        <v>40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0" t="s">
        <v>140</v>
      </c>
      <c r="AT142" s="230" t="s">
        <v>136</v>
      </c>
      <c r="AU142" s="230" t="s">
        <v>83</v>
      </c>
      <c r="AY142" s="15" t="s">
        <v>134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5" t="s">
        <v>140</v>
      </c>
      <c r="BK142" s="231">
        <f>ROUND(I142*H142,2)</f>
        <v>0</v>
      </c>
      <c r="BL142" s="15" t="s">
        <v>140</v>
      </c>
      <c r="BM142" s="230" t="s">
        <v>296</v>
      </c>
    </row>
    <row r="143" s="2" customFormat="1" ht="24.15" customHeight="1">
      <c r="A143" s="36"/>
      <c r="B143" s="37"/>
      <c r="C143" s="218" t="s">
        <v>188</v>
      </c>
      <c r="D143" s="218" t="s">
        <v>136</v>
      </c>
      <c r="E143" s="219" t="s">
        <v>192</v>
      </c>
      <c r="F143" s="220" t="s">
        <v>193</v>
      </c>
      <c r="G143" s="221" t="s">
        <v>154</v>
      </c>
      <c r="H143" s="222">
        <v>1111.3399999999999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40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140</v>
      </c>
      <c r="AT143" s="230" t="s">
        <v>136</v>
      </c>
      <c r="AU143" s="230" t="s">
        <v>83</v>
      </c>
      <c r="AY143" s="15" t="s">
        <v>134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140</v>
      </c>
      <c r="BK143" s="231">
        <f>ROUND(I143*H143,2)</f>
        <v>0</v>
      </c>
      <c r="BL143" s="15" t="s">
        <v>140</v>
      </c>
      <c r="BM143" s="230" t="s">
        <v>297</v>
      </c>
    </row>
    <row r="144" s="13" customFormat="1">
      <c r="A144" s="13"/>
      <c r="B144" s="232"/>
      <c r="C144" s="233"/>
      <c r="D144" s="234" t="s">
        <v>141</v>
      </c>
      <c r="E144" s="233"/>
      <c r="F144" s="236" t="s">
        <v>298</v>
      </c>
      <c r="G144" s="233"/>
      <c r="H144" s="237">
        <v>1111.3399999999999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141</v>
      </c>
      <c r="AU144" s="243" t="s">
        <v>83</v>
      </c>
      <c r="AV144" s="13" t="s">
        <v>83</v>
      </c>
      <c r="AW144" s="13" t="s">
        <v>4</v>
      </c>
      <c r="AX144" s="13" t="s">
        <v>81</v>
      </c>
      <c r="AY144" s="243" t="s">
        <v>134</v>
      </c>
    </row>
    <row r="145" s="2" customFormat="1" ht="33" customHeight="1">
      <c r="A145" s="36"/>
      <c r="B145" s="37"/>
      <c r="C145" s="218" t="s">
        <v>8</v>
      </c>
      <c r="D145" s="218" t="s">
        <v>136</v>
      </c>
      <c r="E145" s="219" t="s">
        <v>200</v>
      </c>
      <c r="F145" s="220" t="s">
        <v>201</v>
      </c>
      <c r="G145" s="221" t="s">
        <v>154</v>
      </c>
      <c r="H145" s="222">
        <v>0.59999999999999998</v>
      </c>
      <c r="I145" s="223"/>
      <c r="J145" s="224">
        <f>ROUND(I145*H145,2)</f>
        <v>0</v>
      </c>
      <c r="K145" s="225"/>
      <c r="L145" s="42"/>
      <c r="M145" s="226" t="s">
        <v>1</v>
      </c>
      <c r="N145" s="227" t="s">
        <v>40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0" t="s">
        <v>140</v>
      </c>
      <c r="AT145" s="230" t="s">
        <v>136</v>
      </c>
      <c r="AU145" s="230" t="s">
        <v>83</v>
      </c>
      <c r="AY145" s="15" t="s">
        <v>134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5" t="s">
        <v>140</v>
      </c>
      <c r="BK145" s="231">
        <f>ROUND(I145*H145,2)</f>
        <v>0</v>
      </c>
      <c r="BL145" s="15" t="s">
        <v>140</v>
      </c>
      <c r="BM145" s="230" t="s">
        <v>299</v>
      </c>
    </row>
    <row r="146" s="2" customFormat="1" ht="24.15" customHeight="1">
      <c r="A146" s="36"/>
      <c r="B146" s="37"/>
      <c r="C146" s="244" t="s">
        <v>196</v>
      </c>
      <c r="D146" s="244" t="s">
        <v>151</v>
      </c>
      <c r="E146" s="245" t="s">
        <v>197</v>
      </c>
      <c r="F146" s="246" t="s">
        <v>300</v>
      </c>
      <c r="G146" s="247" t="s">
        <v>154</v>
      </c>
      <c r="H146" s="248">
        <v>20</v>
      </c>
      <c r="I146" s="249"/>
      <c r="J146" s="250">
        <f>ROUND(I146*H146,2)</f>
        <v>0</v>
      </c>
      <c r="K146" s="251"/>
      <c r="L146" s="252"/>
      <c r="M146" s="253" t="s">
        <v>1</v>
      </c>
      <c r="N146" s="254" t="s">
        <v>40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155</v>
      </c>
      <c r="AT146" s="230" t="s">
        <v>151</v>
      </c>
      <c r="AU146" s="230" t="s">
        <v>83</v>
      </c>
      <c r="AY146" s="15" t="s">
        <v>134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140</v>
      </c>
      <c r="BK146" s="231">
        <f>ROUND(I146*H146,2)</f>
        <v>0</v>
      </c>
      <c r="BL146" s="15" t="s">
        <v>140</v>
      </c>
      <c r="BM146" s="230" t="s">
        <v>202</v>
      </c>
    </row>
    <row r="147" s="2" customFormat="1" ht="37.8" customHeight="1">
      <c r="A147" s="36"/>
      <c r="B147" s="37"/>
      <c r="C147" s="218" t="s">
        <v>176</v>
      </c>
      <c r="D147" s="218" t="s">
        <v>136</v>
      </c>
      <c r="E147" s="219" t="s">
        <v>203</v>
      </c>
      <c r="F147" s="220" t="s">
        <v>204</v>
      </c>
      <c r="G147" s="221" t="s">
        <v>154</v>
      </c>
      <c r="H147" s="222">
        <v>1.6000000000000001</v>
      </c>
      <c r="I147" s="223"/>
      <c r="J147" s="224">
        <f>ROUND(I147*H147,2)</f>
        <v>0</v>
      </c>
      <c r="K147" s="225"/>
      <c r="L147" s="42"/>
      <c r="M147" s="226" t="s">
        <v>1</v>
      </c>
      <c r="N147" s="227" t="s">
        <v>40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0" t="s">
        <v>140</v>
      </c>
      <c r="AT147" s="230" t="s">
        <v>136</v>
      </c>
      <c r="AU147" s="230" t="s">
        <v>83</v>
      </c>
      <c r="AY147" s="15" t="s">
        <v>134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5" t="s">
        <v>140</v>
      </c>
      <c r="BK147" s="231">
        <f>ROUND(I147*H147,2)</f>
        <v>0</v>
      </c>
      <c r="BL147" s="15" t="s">
        <v>140</v>
      </c>
      <c r="BM147" s="230" t="s">
        <v>205</v>
      </c>
    </row>
    <row r="148" s="2" customFormat="1" ht="44.25" customHeight="1">
      <c r="A148" s="36"/>
      <c r="B148" s="37"/>
      <c r="C148" s="218" t="s">
        <v>142</v>
      </c>
      <c r="D148" s="218" t="s">
        <v>136</v>
      </c>
      <c r="E148" s="219" t="s">
        <v>262</v>
      </c>
      <c r="F148" s="220" t="s">
        <v>263</v>
      </c>
      <c r="G148" s="221" t="s">
        <v>154</v>
      </c>
      <c r="H148" s="222">
        <v>53.799999999999997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40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140</v>
      </c>
      <c r="AT148" s="230" t="s">
        <v>136</v>
      </c>
      <c r="AU148" s="230" t="s">
        <v>83</v>
      </c>
      <c r="AY148" s="15" t="s">
        <v>134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140</v>
      </c>
      <c r="BK148" s="231">
        <f>ROUND(I148*H148,2)</f>
        <v>0</v>
      </c>
      <c r="BL148" s="15" t="s">
        <v>140</v>
      </c>
      <c r="BM148" s="230" t="s">
        <v>301</v>
      </c>
    </row>
    <row r="149" s="12" customFormat="1" ht="22.8" customHeight="1">
      <c r="A149" s="12"/>
      <c r="B149" s="202"/>
      <c r="C149" s="203"/>
      <c r="D149" s="204" t="s">
        <v>72</v>
      </c>
      <c r="E149" s="216" t="s">
        <v>165</v>
      </c>
      <c r="F149" s="216" t="s">
        <v>264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P150</f>
        <v>0</v>
      </c>
      <c r="Q149" s="210"/>
      <c r="R149" s="211">
        <f>R150</f>
        <v>0</v>
      </c>
      <c r="S149" s="210"/>
      <c r="T149" s="212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81</v>
      </c>
      <c r="AT149" s="214" t="s">
        <v>72</v>
      </c>
      <c r="AU149" s="214" t="s">
        <v>81</v>
      </c>
      <c r="AY149" s="213" t="s">
        <v>134</v>
      </c>
      <c r="BK149" s="215">
        <f>BK150</f>
        <v>0</v>
      </c>
    </row>
    <row r="150" s="2" customFormat="1" ht="16.5" customHeight="1">
      <c r="A150" s="36"/>
      <c r="B150" s="37"/>
      <c r="C150" s="218" t="s">
        <v>175</v>
      </c>
      <c r="D150" s="218" t="s">
        <v>136</v>
      </c>
      <c r="E150" s="219" t="s">
        <v>168</v>
      </c>
      <c r="F150" s="220" t="s">
        <v>265</v>
      </c>
      <c r="G150" s="221" t="s">
        <v>154</v>
      </c>
      <c r="H150" s="222">
        <v>12.507</v>
      </c>
      <c r="I150" s="223"/>
      <c r="J150" s="224">
        <f>ROUND(I150*H150,2)</f>
        <v>0</v>
      </c>
      <c r="K150" s="225"/>
      <c r="L150" s="42"/>
      <c r="M150" s="226" t="s">
        <v>1</v>
      </c>
      <c r="N150" s="227" t="s">
        <v>40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0" t="s">
        <v>140</v>
      </c>
      <c r="AT150" s="230" t="s">
        <v>136</v>
      </c>
      <c r="AU150" s="230" t="s">
        <v>83</v>
      </c>
      <c r="AY150" s="15" t="s">
        <v>134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5" t="s">
        <v>140</v>
      </c>
      <c r="BK150" s="231">
        <f>ROUND(I150*H150,2)</f>
        <v>0</v>
      </c>
      <c r="BL150" s="15" t="s">
        <v>140</v>
      </c>
      <c r="BM150" s="230" t="s">
        <v>199</v>
      </c>
    </row>
    <row r="151" s="12" customFormat="1" ht="22.8" customHeight="1">
      <c r="A151" s="12"/>
      <c r="B151" s="202"/>
      <c r="C151" s="203"/>
      <c r="D151" s="204" t="s">
        <v>72</v>
      </c>
      <c r="E151" s="216" t="s">
        <v>171</v>
      </c>
      <c r="F151" s="216" t="s">
        <v>172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P152</f>
        <v>0</v>
      </c>
      <c r="Q151" s="210"/>
      <c r="R151" s="211">
        <f>R152</f>
        <v>0</v>
      </c>
      <c r="S151" s="210"/>
      <c r="T151" s="212">
        <f>T152</f>
        <v>0.45989999999999998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83</v>
      </c>
      <c r="AT151" s="214" t="s">
        <v>72</v>
      </c>
      <c r="AU151" s="214" t="s">
        <v>81</v>
      </c>
      <c r="AY151" s="213" t="s">
        <v>134</v>
      </c>
      <c r="BK151" s="215">
        <f>BK152</f>
        <v>0</v>
      </c>
    </row>
    <row r="152" s="2" customFormat="1" ht="24.15" customHeight="1">
      <c r="A152" s="36"/>
      <c r="B152" s="37"/>
      <c r="C152" s="218" t="s">
        <v>213</v>
      </c>
      <c r="D152" s="218" t="s">
        <v>136</v>
      </c>
      <c r="E152" s="219" t="s">
        <v>173</v>
      </c>
      <c r="F152" s="220" t="s">
        <v>174</v>
      </c>
      <c r="G152" s="221" t="s">
        <v>139</v>
      </c>
      <c r="H152" s="222">
        <v>30</v>
      </c>
      <c r="I152" s="223"/>
      <c r="J152" s="224">
        <f>ROUND(I152*H152,2)</f>
        <v>0</v>
      </c>
      <c r="K152" s="225"/>
      <c r="L152" s="42"/>
      <c r="M152" s="226" t="s">
        <v>1</v>
      </c>
      <c r="N152" s="227" t="s">
        <v>40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0.01533</v>
      </c>
      <c r="T152" s="229">
        <f>S152*H152</f>
        <v>0.45989999999999998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0" t="s">
        <v>175</v>
      </c>
      <c r="AT152" s="230" t="s">
        <v>136</v>
      </c>
      <c r="AU152" s="230" t="s">
        <v>83</v>
      </c>
      <c r="AY152" s="15" t="s">
        <v>134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5" t="s">
        <v>140</v>
      </c>
      <c r="BK152" s="231">
        <f>ROUND(I152*H152,2)</f>
        <v>0</v>
      </c>
      <c r="BL152" s="15" t="s">
        <v>175</v>
      </c>
      <c r="BM152" s="230" t="s">
        <v>225</v>
      </c>
    </row>
    <row r="153" s="12" customFormat="1" ht="25.92" customHeight="1">
      <c r="A153" s="12"/>
      <c r="B153" s="202"/>
      <c r="C153" s="203"/>
      <c r="D153" s="204" t="s">
        <v>72</v>
      </c>
      <c r="E153" s="205" t="s">
        <v>209</v>
      </c>
      <c r="F153" s="205" t="s">
        <v>267</v>
      </c>
      <c r="G153" s="203"/>
      <c r="H153" s="203"/>
      <c r="I153" s="206"/>
      <c r="J153" s="207">
        <f>BK153</f>
        <v>0</v>
      </c>
      <c r="K153" s="203"/>
      <c r="L153" s="208"/>
      <c r="M153" s="209"/>
      <c r="N153" s="210"/>
      <c r="O153" s="210"/>
      <c r="P153" s="211">
        <f>P154</f>
        <v>0</v>
      </c>
      <c r="Q153" s="210"/>
      <c r="R153" s="211">
        <f>R154</f>
        <v>0</v>
      </c>
      <c r="S153" s="210"/>
      <c r="T153" s="212">
        <f>T154</f>
        <v>0.10692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83</v>
      </c>
      <c r="AT153" s="214" t="s">
        <v>72</v>
      </c>
      <c r="AU153" s="214" t="s">
        <v>73</v>
      </c>
      <c r="AY153" s="213" t="s">
        <v>134</v>
      </c>
      <c r="BK153" s="215">
        <f>BK154</f>
        <v>0</v>
      </c>
    </row>
    <row r="154" s="12" customFormat="1" ht="22.8" customHeight="1">
      <c r="A154" s="12"/>
      <c r="B154" s="202"/>
      <c r="C154" s="203"/>
      <c r="D154" s="204" t="s">
        <v>72</v>
      </c>
      <c r="E154" s="216" t="s">
        <v>268</v>
      </c>
      <c r="F154" s="216" t="s">
        <v>269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P155</f>
        <v>0</v>
      </c>
      <c r="Q154" s="210"/>
      <c r="R154" s="211">
        <f>R155</f>
        <v>0</v>
      </c>
      <c r="S154" s="210"/>
      <c r="T154" s="212">
        <f>T155</f>
        <v>0.10692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83</v>
      </c>
      <c r="AT154" s="214" t="s">
        <v>72</v>
      </c>
      <c r="AU154" s="214" t="s">
        <v>81</v>
      </c>
      <c r="AY154" s="213" t="s">
        <v>134</v>
      </c>
      <c r="BK154" s="215">
        <f>BK155</f>
        <v>0</v>
      </c>
    </row>
    <row r="155" s="2" customFormat="1" ht="16.5" customHeight="1">
      <c r="A155" s="36"/>
      <c r="B155" s="37"/>
      <c r="C155" s="218" t="s">
        <v>220</v>
      </c>
      <c r="D155" s="218" t="s">
        <v>136</v>
      </c>
      <c r="E155" s="219" t="s">
        <v>270</v>
      </c>
      <c r="F155" s="220" t="s">
        <v>271</v>
      </c>
      <c r="G155" s="221" t="s">
        <v>139</v>
      </c>
      <c r="H155" s="222">
        <v>18</v>
      </c>
      <c r="I155" s="223"/>
      <c r="J155" s="224">
        <f>ROUND(I155*H155,2)</f>
        <v>0</v>
      </c>
      <c r="K155" s="225"/>
      <c r="L155" s="42"/>
      <c r="M155" s="226" t="s">
        <v>1</v>
      </c>
      <c r="N155" s="227" t="s">
        <v>40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0.00594</v>
      </c>
      <c r="T155" s="229">
        <f>S155*H155</f>
        <v>0.10692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175</v>
      </c>
      <c r="AT155" s="230" t="s">
        <v>136</v>
      </c>
      <c r="AU155" s="230" t="s">
        <v>83</v>
      </c>
      <c r="AY155" s="15" t="s">
        <v>134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140</v>
      </c>
      <c r="BK155" s="231">
        <f>ROUND(I155*H155,2)</f>
        <v>0</v>
      </c>
      <c r="BL155" s="15" t="s">
        <v>175</v>
      </c>
      <c r="BM155" s="230" t="s">
        <v>272</v>
      </c>
    </row>
    <row r="156" s="12" customFormat="1" ht="25.92" customHeight="1">
      <c r="A156" s="12"/>
      <c r="B156" s="202"/>
      <c r="C156" s="203"/>
      <c r="D156" s="204" t="s">
        <v>72</v>
      </c>
      <c r="E156" s="205" t="s">
        <v>218</v>
      </c>
      <c r="F156" s="205" t="s">
        <v>219</v>
      </c>
      <c r="G156" s="203"/>
      <c r="H156" s="203"/>
      <c r="I156" s="206"/>
      <c r="J156" s="207">
        <f>BK156</f>
        <v>0</v>
      </c>
      <c r="K156" s="203"/>
      <c r="L156" s="208"/>
      <c r="M156" s="209"/>
      <c r="N156" s="210"/>
      <c r="O156" s="210"/>
      <c r="P156" s="211">
        <f>SUM(P157:P161)</f>
        <v>0</v>
      </c>
      <c r="Q156" s="210"/>
      <c r="R156" s="211">
        <f>SUM(R157:R161)</f>
        <v>0</v>
      </c>
      <c r="S156" s="210"/>
      <c r="T156" s="212">
        <f>SUM(T157:T161)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157</v>
      </c>
      <c r="AT156" s="214" t="s">
        <v>72</v>
      </c>
      <c r="AU156" s="214" t="s">
        <v>73</v>
      </c>
      <c r="AY156" s="213" t="s">
        <v>134</v>
      </c>
      <c r="BK156" s="215">
        <f>SUM(BK157:BK161)</f>
        <v>0</v>
      </c>
    </row>
    <row r="157" s="2" customFormat="1" ht="16.5" customHeight="1">
      <c r="A157" s="36"/>
      <c r="B157" s="37"/>
      <c r="C157" s="218" t="s">
        <v>226</v>
      </c>
      <c r="D157" s="218" t="s">
        <v>136</v>
      </c>
      <c r="E157" s="219" t="s">
        <v>221</v>
      </c>
      <c r="F157" s="220" t="s">
        <v>222</v>
      </c>
      <c r="G157" s="221" t="s">
        <v>223</v>
      </c>
      <c r="H157" s="222">
        <v>1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40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224</v>
      </c>
      <c r="AT157" s="230" t="s">
        <v>136</v>
      </c>
      <c r="AU157" s="230" t="s">
        <v>81</v>
      </c>
      <c r="AY157" s="15" t="s">
        <v>134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140</v>
      </c>
      <c r="BK157" s="231">
        <f>ROUND(I157*H157,2)</f>
        <v>0</v>
      </c>
      <c r="BL157" s="15" t="s">
        <v>224</v>
      </c>
      <c r="BM157" s="230" t="s">
        <v>273</v>
      </c>
    </row>
    <row r="158" s="2" customFormat="1" ht="16.5" customHeight="1">
      <c r="A158" s="36"/>
      <c r="B158" s="37"/>
      <c r="C158" s="218" t="s">
        <v>232</v>
      </c>
      <c r="D158" s="218" t="s">
        <v>136</v>
      </c>
      <c r="E158" s="219" t="s">
        <v>236</v>
      </c>
      <c r="F158" s="220" t="s">
        <v>237</v>
      </c>
      <c r="G158" s="221" t="s">
        <v>223</v>
      </c>
      <c r="H158" s="222">
        <v>1</v>
      </c>
      <c r="I158" s="223"/>
      <c r="J158" s="224">
        <f>ROUND(I158*H158,2)</f>
        <v>0</v>
      </c>
      <c r="K158" s="225"/>
      <c r="L158" s="42"/>
      <c r="M158" s="226" t="s">
        <v>1</v>
      </c>
      <c r="N158" s="227" t="s">
        <v>40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0" t="s">
        <v>224</v>
      </c>
      <c r="AT158" s="230" t="s">
        <v>136</v>
      </c>
      <c r="AU158" s="230" t="s">
        <v>81</v>
      </c>
      <c r="AY158" s="15" t="s">
        <v>134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5" t="s">
        <v>140</v>
      </c>
      <c r="BK158" s="231">
        <f>ROUND(I158*H158,2)</f>
        <v>0</v>
      </c>
      <c r="BL158" s="15" t="s">
        <v>224</v>
      </c>
      <c r="BM158" s="230" t="s">
        <v>274</v>
      </c>
    </row>
    <row r="159" s="2" customFormat="1" ht="16.5" customHeight="1">
      <c r="A159" s="36"/>
      <c r="B159" s="37"/>
      <c r="C159" s="218" t="s">
        <v>7</v>
      </c>
      <c r="D159" s="218" t="s">
        <v>136</v>
      </c>
      <c r="E159" s="219" t="s">
        <v>227</v>
      </c>
      <c r="F159" s="220" t="s">
        <v>228</v>
      </c>
      <c r="G159" s="221" t="s">
        <v>223</v>
      </c>
      <c r="H159" s="222">
        <v>1</v>
      </c>
      <c r="I159" s="223"/>
      <c r="J159" s="224">
        <f>ROUND(I159*H159,2)</f>
        <v>0</v>
      </c>
      <c r="K159" s="225"/>
      <c r="L159" s="42"/>
      <c r="M159" s="226" t="s">
        <v>1</v>
      </c>
      <c r="N159" s="227" t="s">
        <v>40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0" t="s">
        <v>224</v>
      </c>
      <c r="AT159" s="230" t="s">
        <v>136</v>
      </c>
      <c r="AU159" s="230" t="s">
        <v>81</v>
      </c>
      <c r="AY159" s="15" t="s">
        <v>134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5" t="s">
        <v>140</v>
      </c>
      <c r="BK159" s="231">
        <f>ROUND(I159*H159,2)</f>
        <v>0</v>
      </c>
      <c r="BL159" s="15" t="s">
        <v>224</v>
      </c>
      <c r="BM159" s="230" t="s">
        <v>302</v>
      </c>
    </row>
    <row r="160" s="2" customFormat="1">
      <c r="A160" s="36"/>
      <c r="B160" s="37"/>
      <c r="C160" s="38"/>
      <c r="D160" s="234" t="s">
        <v>230</v>
      </c>
      <c r="E160" s="38"/>
      <c r="F160" s="255" t="s">
        <v>231</v>
      </c>
      <c r="G160" s="38"/>
      <c r="H160" s="38"/>
      <c r="I160" s="256"/>
      <c r="J160" s="38"/>
      <c r="K160" s="38"/>
      <c r="L160" s="42"/>
      <c r="M160" s="257"/>
      <c r="N160" s="258"/>
      <c r="O160" s="90"/>
      <c r="P160" s="90"/>
      <c r="Q160" s="90"/>
      <c r="R160" s="90"/>
      <c r="S160" s="90"/>
      <c r="T160" s="91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230</v>
      </c>
      <c r="AU160" s="15" t="s">
        <v>81</v>
      </c>
    </row>
    <row r="161" s="2" customFormat="1" ht="16.5" customHeight="1">
      <c r="A161" s="36"/>
      <c r="B161" s="37"/>
      <c r="C161" s="218" t="s">
        <v>303</v>
      </c>
      <c r="D161" s="218" t="s">
        <v>136</v>
      </c>
      <c r="E161" s="219" t="s">
        <v>233</v>
      </c>
      <c r="F161" s="220" t="s">
        <v>234</v>
      </c>
      <c r="G161" s="221" t="s">
        <v>223</v>
      </c>
      <c r="H161" s="222">
        <v>1</v>
      </c>
      <c r="I161" s="223"/>
      <c r="J161" s="224">
        <f>ROUND(I161*H161,2)</f>
        <v>0</v>
      </c>
      <c r="K161" s="225"/>
      <c r="L161" s="42"/>
      <c r="M161" s="259" t="s">
        <v>1</v>
      </c>
      <c r="N161" s="260" t="s">
        <v>40</v>
      </c>
      <c r="O161" s="261"/>
      <c r="P161" s="262">
        <f>O161*H161</f>
        <v>0</v>
      </c>
      <c r="Q161" s="262">
        <v>0</v>
      </c>
      <c r="R161" s="262">
        <f>Q161*H161</f>
        <v>0</v>
      </c>
      <c r="S161" s="262">
        <v>0</v>
      </c>
      <c r="T161" s="263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0" t="s">
        <v>224</v>
      </c>
      <c r="AT161" s="230" t="s">
        <v>136</v>
      </c>
      <c r="AU161" s="230" t="s">
        <v>81</v>
      </c>
      <c r="AY161" s="15" t="s">
        <v>134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5" t="s">
        <v>140</v>
      </c>
      <c r="BK161" s="231">
        <f>ROUND(I161*H161,2)</f>
        <v>0</v>
      </c>
      <c r="BL161" s="15" t="s">
        <v>224</v>
      </c>
      <c r="BM161" s="230" t="s">
        <v>275</v>
      </c>
    </row>
    <row r="162" s="2" customFormat="1" ht="6.96" customHeight="1">
      <c r="A162" s="36"/>
      <c r="B162" s="65"/>
      <c r="C162" s="66"/>
      <c r="D162" s="66"/>
      <c r="E162" s="66"/>
      <c r="F162" s="66"/>
      <c r="G162" s="66"/>
      <c r="H162" s="66"/>
      <c r="I162" s="66"/>
      <c r="J162" s="66"/>
      <c r="K162" s="66"/>
      <c r="L162" s="42"/>
      <c r="M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</row>
  </sheetData>
  <sheetProtection sheet="1" autoFilter="0" formatColumns="0" formatRows="0" objects="1" scenarios="1" spinCount="100000" saltValue="Olup3Nijzm6hqDaw+QvjEf9Ctxqk6ahBdKHQrz23petbIf5h+NpQFeImGO4Ee9/G8VPW5Sjg/uJ84qI1S+YWiw==" hashValue="rUfq5PlXaTWRCJF9rVoGcSbLi0Is4Uj9aX/Jm41y8koYzOCDwXS17SbHGEwcjprXm2Mz9voiRTbqT1fCRZiFOg==" algorithmName="SHA-512" password="CC35"/>
  <autoFilter ref="C125:K16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8"/>
      <c r="AT3" s="15" t="s">
        <v>83</v>
      </c>
    </row>
    <row r="4" s="1" customFormat="1" ht="24.96" customHeight="1">
      <c r="B4" s="18"/>
      <c r="D4" s="137" t="s">
        <v>102</v>
      </c>
      <c r="L4" s="18"/>
      <c r="M4" s="138" t="s">
        <v>10</v>
      </c>
      <c r="AT4" s="15" t="s">
        <v>30</v>
      </c>
    </row>
    <row r="5" s="1" customFormat="1" ht="6.96" customHeight="1">
      <c r="B5" s="18"/>
      <c r="L5" s="18"/>
    </row>
    <row r="6" s="1" customFormat="1" ht="12" customHeight="1">
      <c r="B6" s="18"/>
      <c r="D6" s="139" t="s">
        <v>16</v>
      </c>
      <c r="L6" s="18"/>
    </row>
    <row r="7" s="1" customFormat="1" ht="16.5" customHeight="1">
      <c r="B7" s="18"/>
      <c r="E7" s="140" t="str">
        <f>'Rekapitulace stavby'!K6</f>
        <v>Demolice objektů u OŘ Plzeň</v>
      </c>
      <c r="F7" s="139"/>
      <c r="G7" s="139"/>
      <c r="H7" s="139"/>
      <c r="L7" s="18"/>
    </row>
    <row r="8" s="2" customFormat="1" ht="12" customHeight="1">
      <c r="A8" s="36"/>
      <c r="B8" s="42"/>
      <c r="C8" s="36"/>
      <c r="D8" s="139" t="s">
        <v>103</v>
      </c>
      <c r="E8" s="36"/>
      <c r="F8" s="36"/>
      <c r="G8" s="36"/>
      <c r="H8" s="36"/>
      <c r="I8" s="36"/>
      <c r="J8" s="36"/>
      <c r="K8" s="36"/>
      <c r="L8" s="6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1" t="s">
        <v>304</v>
      </c>
      <c r="F9" s="36"/>
      <c r="G9" s="36"/>
      <c r="H9" s="36"/>
      <c r="I9" s="36"/>
      <c r="J9" s="36"/>
      <c r="K9" s="36"/>
      <c r="L9" s="6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9" t="s">
        <v>18</v>
      </c>
      <c r="E11" s="36"/>
      <c r="F11" s="142" t="s">
        <v>1</v>
      </c>
      <c r="G11" s="36"/>
      <c r="H11" s="36"/>
      <c r="I11" s="139" t="s">
        <v>19</v>
      </c>
      <c r="J11" s="142" t="s">
        <v>1</v>
      </c>
      <c r="K11" s="36"/>
      <c r="L11" s="6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9" t="s">
        <v>20</v>
      </c>
      <c r="E12" s="36"/>
      <c r="F12" s="142" t="s">
        <v>21</v>
      </c>
      <c r="G12" s="36"/>
      <c r="H12" s="36"/>
      <c r="I12" s="139" t="s">
        <v>22</v>
      </c>
      <c r="J12" s="143" t="str">
        <f>'Rekapitulace stavby'!AN8</f>
        <v>7. 7. 2025</v>
      </c>
      <c r="K12" s="36"/>
      <c r="L12" s="6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9" t="s">
        <v>24</v>
      </c>
      <c r="E14" s="36"/>
      <c r="F14" s="36"/>
      <c r="G14" s="36"/>
      <c r="H14" s="36"/>
      <c r="I14" s="139" t="s">
        <v>25</v>
      </c>
      <c r="J14" s="142" t="str">
        <f>IF('Rekapitulace stavby'!AN10="","",'Rekapitulace stavby'!AN10)</f>
        <v/>
      </c>
      <c r="K14" s="36"/>
      <c r="L14" s="6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2" t="str">
        <f>IF('Rekapitulace stavby'!E11="","",'Rekapitulace stavby'!E11)</f>
        <v xml:space="preserve"> </v>
      </c>
      <c r="F15" s="36"/>
      <c r="G15" s="36"/>
      <c r="H15" s="36"/>
      <c r="I15" s="139" t="s">
        <v>26</v>
      </c>
      <c r="J15" s="142" t="str">
        <f>IF('Rekapitulace stavby'!AN11="","",'Rekapitulace stavby'!AN11)</f>
        <v/>
      </c>
      <c r="K15" s="36"/>
      <c r="L15" s="6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9" t="s">
        <v>27</v>
      </c>
      <c r="E17" s="36"/>
      <c r="F17" s="36"/>
      <c r="G17" s="36"/>
      <c r="H17" s="36"/>
      <c r="I17" s="139" t="s">
        <v>25</v>
      </c>
      <c r="J17" s="31" t="str">
        <f>'Rekapitulace stavby'!AN13</f>
        <v>Vyplň údaj</v>
      </c>
      <c r="K17" s="36"/>
      <c r="L17" s="6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2"/>
      <c r="G18" s="142"/>
      <c r="H18" s="142"/>
      <c r="I18" s="139" t="s">
        <v>26</v>
      </c>
      <c r="J18" s="31" t="str">
        <f>'Rekapitulace stavby'!AN14</f>
        <v>Vyplň údaj</v>
      </c>
      <c r="K18" s="36"/>
      <c r="L18" s="6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9" t="s">
        <v>29</v>
      </c>
      <c r="E20" s="36"/>
      <c r="F20" s="36"/>
      <c r="G20" s="36"/>
      <c r="H20" s="36"/>
      <c r="I20" s="139" t="s">
        <v>25</v>
      </c>
      <c r="J20" s="142" t="str">
        <f>IF('Rekapitulace stavby'!AN16="","",'Rekapitulace stavby'!AN16)</f>
        <v/>
      </c>
      <c r="K20" s="36"/>
      <c r="L20" s="6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2" t="str">
        <f>IF('Rekapitulace stavby'!E17="","",'Rekapitulace stavby'!E17)</f>
        <v xml:space="preserve"> </v>
      </c>
      <c r="F21" s="36"/>
      <c r="G21" s="36"/>
      <c r="H21" s="36"/>
      <c r="I21" s="139" t="s">
        <v>26</v>
      </c>
      <c r="J21" s="142" t="str">
        <f>IF('Rekapitulace stavby'!AN17="","",'Rekapitulace stavby'!AN17)</f>
        <v/>
      </c>
      <c r="K21" s="36"/>
      <c r="L21" s="6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9" t="s">
        <v>31</v>
      </c>
      <c r="E23" s="36"/>
      <c r="F23" s="36"/>
      <c r="G23" s="36"/>
      <c r="H23" s="36"/>
      <c r="I23" s="139" t="s">
        <v>25</v>
      </c>
      <c r="J23" s="142" t="str">
        <f>IF('Rekapitulace stavby'!AN19="","",'Rekapitulace stavby'!AN19)</f>
        <v/>
      </c>
      <c r="K23" s="36"/>
      <c r="L23" s="6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2" t="str">
        <f>IF('Rekapitulace stavby'!E20="","",'Rekapitulace stavby'!E20)</f>
        <v xml:space="preserve"> </v>
      </c>
      <c r="F24" s="36"/>
      <c r="G24" s="36"/>
      <c r="H24" s="36"/>
      <c r="I24" s="139" t="s">
        <v>26</v>
      </c>
      <c r="J24" s="142" t="str">
        <f>IF('Rekapitulace stavby'!AN20="","",'Rekapitulace stavby'!AN20)</f>
        <v/>
      </c>
      <c r="K24" s="36"/>
      <c r="L24" s="6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9" t="s">
        <v>32</v>
      </c>
      <c r="E26" s="36"/>
      <c r="F26" s="36"/>
      <c r="G26" s="36"/>
      <c r="H26" s="36"/>
      <c r="I26" s="36"/>
      <c r="J26" s="36"/>
      <c r="K26" s="36"/>
      <c r="L26" s="6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8"/>
      <c r="J29" s="148"/>
      <c r="K29" s="148"/>
      <c r="L29" s="6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9" t="s">
        <v>33</v>
      </c>
      <c r="E30" s="36"/>
      <c r="F30" s="36"/>
      <c r="G30" s="36"/>
      <c r="H30" s="36"/>
      <c r="I30" s="36"/>
      <c r="J30" s="150">
        <f>ROUND(J122, 2)</f>
        <v>0</v>
      </c>
      <c r="K30" s="36"/>
      <c r="L30" s="6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8"/>
      <c r="J31" s="148"/>
      <c r="K31" s="148"/>
      <c r="L31" s="6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1" t="s">
        <v>35</v>
      </c>
      <c r="G32" s="36"/>
      <c r="H32" s="36"/>
      <c r="I32" s="151" t="s">
        <v>34</v>
      </c>
      <c r="J32" s="151" t="s">
        <v>36</v>
      </c>
      <c r="K32" s="36"/>
      <c r="L32" s="6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52" t="s">
        <v>37</v>
      </c>
      <c r="E33" s="139" t="s">
        <v>38</v>
      </c>
      <c r="F33" s="153">
        <f>ROUND((SUM(BE122:BE155)),  2)</f>
        <v>0</v>
      </c>
      <c r="G33" s="36"/>
      <c r="H33" s="36"/>
      <c r="I33" s="154">
        <v>0.20999999999999999</v>
      </c>
      <c r="J33" s="153">
        <f>ROUND(((SUM(BE122:BE155))*I33),  2)</f>
        <v>0</v>
      </c>
      <c r="K33" s="36"/>
      <c r="L33" s="6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9" t="s">
        <v>39</v>
      </c>
      <c r="F34" s="153">
        <f>ROUND((SUM(BF122:BF155)),  2)</f>
        <v>0</v>
      </c>
      <c r="G34" s="36"/>
      <c r="H34" s="36"/>
      <c r="I34" s="154">
        <v>0.12</v>
      </c>
      <c r="J34" s="153">
        <f>ROUND(((SUM(BF122:BF155))*I34),  2)</f>
        <v>0</v>
      </c>
      <c r="K34" s="36"/>
      <c r="L34" s="6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39" t="s">
        <v>37</v>
      </c>
      <c r="E35" s="139" t="s">
        <v>40</v>
      </c>
      <c r="F35" s="153">
        <f>ROUND((SUM(BG122:BG155)),  2)</f>
        <v>0</v>
      </c>
      <c r="G35" s="36"/>
      <c r="H35" s="36"/>
      <c r="I35" s="154">
        <v>0.20999999999999999</v>
      </c>
      <c r="J35" s="153">
        <f>0</f>
        <v>0</v>
      </c>
      <c r="K35" s="36"/>
      <c r="L35" s="6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9" t="s">
        <v>41</v>
      </c>
      <c r="F36" s="153">
        <f>ROUND((SUM(BH122:BH155)),  2)</f>
        <v>0</v>
      </c>
      <c r="G36" s="36"/>
      <c r="H36" s="36"/>
      <c r="I36" s="154">
        <v>0.12</v>
      </c>
      <c r="J36" s="153">
        <f>0</f>
        <v>0</v>
      </c>
      <c r="K36" s="36"/>
      <c r="L36" s="6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9" t="s">
        <v>42</v>
      </c>
      <c r="F37" s="153">
        <f>ROUND((SUM(BI122:BI155)),  2)</f>
        <v>0</v>
      </c>
      <c r="G37" s="36"/>
      <c r="H37" s="36"/>
      <c r="I37" s="154">
        <v>0</v>
      </c>
      <c r="J37" s="153">
        <f>0</f>
        <v>0</v>
      </c>
      <c r="K37" s="36"/>
      <c r="L37" s="6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105</v>
      </c>
      <c r="D82" s="38"/>
      <c r="E82" s="38"/>
      <c r="F82" s="38"/>
      <c r="G82" s="38"/>
      <c r="H82" s="38"/>
      <c r="I82" s="38"/>
      <c r="J82" s="38"/>
      <c r="K82" s="38"/>
      <c r="L82" s="6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3" t="str">
        <f>E7</f>
        <v>Demolice objektů u OŘ Plzeň</v>
      </c>
      <c r="F85" s="30"/>
      <c r="G85" s="30"/>
      <c r="H85" s="30"/>
      <c r="I85" s="38"/>
      <c r="J85" s="38"/>
      <c r="K85" s="38"/>
      <c r="L85" s="6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103</v>
      </c>
      <c r="D86" s="38"/>
      <c r="E86" s="38"/>
      <c r="F86" s="38"/>
      <c r="G86" s="38"/>
      <c r="H86" s="38"/>
      <c r="I86" s="38"/>
      <c r="J86" s="38"/>
      <c r="K86" s="38"/>
      <c r="L86" s="6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5" t="str">
        <f>E9</f>
        <v>SO 05 - Demolice objektu Veselí nad Lužnicí</v>
      </c>
      <c r="F87" s="38"/>
      <c r="G87" s="38"/>
      <c r="H87" s="38"/>
      <c r="I87" s="38"/>
      <c r="J87" s="38"/>
      <c r="K87" s="38"/>
      <c r="L87" s="6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8" t="str">
        <f>IF(J12="","",J12)</f>
        <v>7. 7. 2025</v>
      </c>
      <c r="K89" s="38"/>
      <c r="L89" s="6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7" t="s">
        <v>108</v>
      </c>
      <c r="D96" s="38"/>
      <c r="E96" s="38"/>
      <c r="F96" s="38"/>
      <c r="G96" s="38"/>
      <c r="H96" s="38"/>
      <c r="I96" s="38"/>
      <c r="J96" s="109">
        <f>J122</f>
        <v>0</v>
      </c>
      <c r="K96" s="38"/>
      <c r="L96" s="6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114</v>
      </c>
      <c r="E99" s="187"/>
      <c r="F99" s="187"/>
      <c r="G99" s="187"/>
      <c r="H99" s="187"/>
      <c r="I99" s="187"/>
      <c r="J99" s="188">
        <f>J135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305</v>
      </c>
      <c r="E100" s="187"/>
      <c r="F100" s="187"/>
      <c r="G100" s="187"/>
      <c r="H100" s="187"/>
      <c r="I100" s="187"/>
      <c r="J100" s="188">
        <f>J141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112</v>
      </c>
      <c r="E101" s="187"/>
      <c r="F101" s="187"/>
      <c r="G101" s="187"/>
      <c r="H101" s="187"/>
      <c r="I101" s="187"/>
      <c r="J101" s="188">
        <f>J150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118</v>
      </c>
      <c r="E102" s="181"/>
      <c r="F102" s="181"/>
      <c r="G102" s="181"/>
      <c r="H102" s="181"/>
      <c r="I102" s="181"/>
      <c r="J102" s="182">
        <f>J152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62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119</v>
      </c>
      <c r="D109" s="38"/>
      <c r="E109" s="38"/>
      <c r="F109" s="38"/>
      <c r="G109" s="38"/>
      <c r="H109" s="38"/>
      <c r="I109" s="38"/>
      <c r="J109" s="38"/>
      <c r="K109" s="38"/>
      <c r="L109" s="62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2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8"/>
      <c r="E111" s="38"/>
      <c r="F111" s="38"/>
      <c r="G111" s="38"/>
      <c r="H111" s="38"/>
      <c r="I111" s="38"/>
      <c r="J111" s="38"/>
      <c r="K111" s="38"/>
      <c r="L111" s="62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173" t="str">
        <f>E7</f>
        <v>Demolice objektů u OŘ Plzeň</v>
      </c>
      <c r="F112" s="30"/>
      <c r="G112" s="30"/>
      <c r="H112" s="30"/>
      <c r="I112" s="38"/>
      <c r="J112" s="38"/>
      <c r="K112" s="38"/>
      <c r="L112" s="62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103</v>
      </c>
      <c r="D113" s="38"/>
      <c r="E113" s="38"/>
      <c r="F113" s="38"/>
      <c r="G113" s="38"/>
      <c r="H113" s="38"/>
      <c r="I113" s="38"/>
      <c r="J113" s="38"/>
      <c r="K113" s="38"/>
      <c r="L113" s="62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5" t="str">
        <f>E9</f>
        <v>SO 05 - Demolice objektu Veselí nad Lužnicí</v>
      </c>
      <c r="F114" s="38"/>
      <c r="G114" s="38"/>
      <c r="H114" s="38"/>
      <c r="I114" s="38"/>
      <c r="J114" s="38"/>
      <c r="K114" s="38"/>
      <c r="L114" s="62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2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F12</f>
        <v xml:space="preserve"> </v>
      </c>
      <c r="G116" s="38"/>
      <c r="H116" s="38"/>
      <c r="I116" s="30" t="s">
        <v>22</v>
      </c>
      <c r="J116" s="78" t="str">
        <f>IF(J12="","",J12)</f>
        <v>7. 7. 2025</v>
      </c>
      <c r="K116" s="38"/>
      <c r="L116" s="62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2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8"/>
      <c r="E118" s="38"/>
      <c r="F118" s="25" t="str">
        <f>E15</f>
        <v xml:space="preserve"> </v>
      </c>
      <c r="G118" s="38"/>
      <c r="H118" s="38"/>
      <c r="I118" s="30" t="s">
        <v>29</v>
      </c>
      <c r="J118" s="34" t="str">
        <f>E21</f>
        <v xml:space="preserve"> </v>
      </c>
      <c r="K118" s="38"/>
      <c r="L118" s="62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IF(E18="","",E18)</f>
        <v>Vyplň údaj</v>
      </c>
      <c r="G119" s="38"/>
      <c r="H119" s="38"/>
      <c r="I119" s="30" t="s">
        <v>31</v>
      </c>
      <c r="J119" s="34" t="str">
        <f>E24</f>
        <v xml:space="preserve"> </v>
      </c>
      <c r="K119" s="38"/>
      <c r="L119" s="62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2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0"/>
      <c r="B121" s="191"/>
      <c r="C121" s="192" t="s">
        <v>120</v>
      </c>
      <c r="D121" s="193" t="s">
        <v>58</v>
      </c>
      <c r="E121" s="193" t="s">
        <v>54</v>
      </c>
      <c r="F121" s="193" t="s">
        <v>55</v>
      </c>
      <c r="G121" s="193" t="s">
        <v>121</v>
      </c>
      <c r="H121" s="193" t="s">
        <v>122</v>
      </c>
      <c r="I121" s="193" t="s">
        <v>123</v>
      </c>
      <c r="J121" s="194" t="s">
        <v>107</v>
      </c>
      <c r="K121" s="195" t="s">
        <v>124</v>
      </c>
      <c r="L121" s="196"/>
      <c r="M121" s="99" t="s">
        <v>1</v>
      </c>
      <c r="N121" s="100" t="s">
        <v>37</v>
      </c>
      <c r="O121" s="100" t="s">
        <v>125</v>
      </c>
      <c r="P121" s="100" t="s">
        <v>126</v>
      </c>
      <c r="Q121" s="100" t="s">
        <v>127</v>
      </c>
      <c r="R121" s="100" t="s">
        <v>128</v>
      </c>
      <c r="S121" s="100" t="s">
        <v>129</v>
      </c>
      <c r="T121" s="101" t="s">
        <v>130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6"/>
      <c r="B122" s="37"/>
      <c r="C122" s="106" t="s">
        <v>131</v>
      </c>
      <c r="D122" s="38"/>
      <c r="E122" s="38"/>
      <c r="F122" s="38"/>
      <c r="G122" s="38"/>
      <c r="H122" s="38"/>
      <c r="I122" s="38"/>
      <c r="J122" s="197">
        <f>BK122</f>
        <v>0</v>
      </c>
      <c r="K122" s="38"/>
      <c r="L122" s="42"/>
      <c r="M122" s="102"/>
      <c r="N122" s="198"/>
      <c r="O122" s="103"/>
      <c r="P122" s="199">
        <f>P123+P152</f>
        <v>0</v>
      </c>
      <c r="Q122" s="103"/>
      <c r="R122" s="199">
        <f>R123+R152</f>
        <v>16.8765</v>
      </c>
      <c r="S122" s="103"/>
      <c r="T122" s="200">
        <f>T123+T152</f>
        <v>10.778880000000001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72</v>
      </c>
      <c r="AU122" s="15" t="s">
        <v>109</v>
      </c>
      <c r="BK122" s="201">
        <f>BK123+BK152</f>
        <v>0</v>
      </c>
    </row>
    <row r="123" s="12" customFormat="1" ht="25.92" customHeight="1">
      <c r="A123" s="12"/>
      <c r="B123" s="202"/>
      <c r="C123" s="203"/>
      <c r="D123" s="204" t="s">
        <v>72</v>
      </c>
      <c r="E123" s="205" t="s">
        <v>132</v>
      </c>
      <c r="F123" s="205" t="s">
        <v>133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P124+P135+P141+P150</f>
        <v>0</v>
      </c>
      <c r="Q123" s="210"/>
      <c r="R123" s="211">
        <f>R124+R135+R141+R150</f>
        <v>16.8765</v>
      </c>
      <c r="S123" s="210"/>
      <c r="T123" s="212">
        <f>T124+T135+T141+T150</f>
        <v>10.778880000000001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81</v>
      </c>
      <c r="AT123" s="214" t="s">
        <v>72</v>
      </c>
      <c r="AU123" s="214" t="s">
        <v>73</v>
      </c>
      <c r="AY123" s="213" t="s">
        <v>134</v>
      </c>
      <c r="BK123" s="215">
        <f>BK124+BK135+BK141+BK150</f>
        <v>0</v>
      </c>
    </row>
    <row r="124" s="12" customFormat="1" ht="22.8" customHeight="1">
      <c r="A124" s="12"/>
      <c r="B124" s="202"/>
      <c r="C124" s="203"/>
      <c r="D124" s="204" t="s">
        <v>72</v>
      </c>
      <c r="E124" s="216" t="s">
        <v>81</v>
      </c>
      <c r="F124" s="216" t="s">
        <v>135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SUM(P125:P134)</f>
        <v>0</v>
      </c>
      <c r="Q124" s="210"/>
      <c r="R124" s="211">
        <f>SUM(R125:R134)</f>
        <v>16.8765</v>
      </c>
      <c r="S124" s="210"/>
      <c r="T124" s="212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81</v>
      </c>
      <c r="AT124" s="214" t="s">
        <v>72</v>
      </c>
      <c r="AU124" s="214" t="s">
        <v>81</v>
      </c>
      <c r="AY124" s="213" t="s">
        <v>134</v>
      </c>
      <c r="BK124" s="215">
        <f>SUM(BK125:BK134)</f>
        <v>0</v>
      </c>
    </row>
    <row r="125" s="2" customFormat="1" ht="33" customHeight="1">
      <c r="A125" s="36"/>
      <c r="B125" s="37"/>
      <c r="C125" s="218" t="s">
        <v>81</v>
      </c>
      <c r="D125" s="218" t="s">
        <v>136</v>
      </c>
      <c r="E125" s="219" t="s">
        <v>137</v>
      </c>
      <c r="F125" s="220" t="s">
        <v>138</v>
      </c>
      <c r="G125" s="221" t="s">
        <v>139</v>
      </c>
      <c r="H125" s="222">
        <v>75</v>
      </c>
      <c r="I125" s="223"/>
      <c r="J125" s="224">
        <f>ROUND(I125*H125,2)</f>
        <v>0</v>
      </c>
      <c r="K125" s="225"/>
      <c r="L125" s="42"/>
      <c r="M125" s="226" t="s">
        <v>1</v>
      </c>
      <c r="N125" s="227" t="s">
        <v>40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0" t="s">
        <v>140</v>
      </c>
      <c r="AT125" s="230" t="s">
        <v>136</v>
      </c>
      <c r="AU125" s="230" t="s">
        <v>83</v>
      </c>
      <c r="AY125" s="15" t="s">
        <v>134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5" t="s">
        <v>140</v>
      </c>
      <c r="BK125" s="231">
        <f>ROUND(I125*H125,2)</f>
        <v>0</v>
      </c>
      <c r="BL125" s="15" t="s">
        <v>140</v>
      </c>
      <c r="BM125" s="230" t="s">
        <v>83</v>
      </c>
    </row>
    <row r="126" s="2" customFormat="1" ht="33" customHeight="1">
      <c r="A126" s="36"/>
      <c r="B126" s="37"/>
      <c r="C126" s="218" t="s">
        <v>83</v>
      </c>
      <c r="D126" s="218" t="s">
        <v>136</v>
      </c>
      <c r="E126" s="219" t="s">
        <v>143</v>
      </c>
      <c r="F126" s="220" t="s">
        <v>144</v>
      </c>
      <c r="G126" s="221" t="s">
        <v>145</v>
      </c>
      <c r="H126" s="222">
        <v>22.5</v>
      </c>
      <c r="I126" s="223"/>
      <c r="J126" s="224">
        <f>ROUND(I126*H126,2)</f>
        <v>0</v>
      </c>
      <c r="K126" s="225"/>
      <c r="L126" s="42"/>
      <c r="M126" s="226" t="s">
        <v>1</v>
      </c>
      <c r="N126" s="227" t="s">
        <v>40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0" t="s">
        <v>140</v>
      </c>
      <c r="AT126" s="230" t="s">
        <v>136</v>
      </c>
      <c r="AU126" s="230" t="s">
        <v>83</v>
      </c>
      <c r="AY126" s="15" t="s">
        <v>134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5" t="s">
        <v>140</v>
      </c>
      <c r="BK126" s="231">
        <f>ROUND(I126*H126,2)</f>
        <v>0</v>
      </c>
      <c r="BL126" s="15" t="s">
        <v>140</v>
      </c>
      <c r="BM126" s="230" t="s">
        <v>140</v>
      </c>
    </row>
    <row r="127" s="13" customFormat="1">
      <c r="A127" s="13"/>
      <c r="B127" s="232"/>
      <c r="C127" s="233"/>
      <c r="D127" s="234" t="s">
        <v>141</v>
      </c>
      <c r="E127" s="235" t="s">
        <v>1</v>
      </c>
      <c r="F127" s="236" t="s">
        <v>306</v>
      </c>
      <c r="G127" s="233"/>
      <c r="H127" s="237">
        <v>22.5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141</v>
      </c>
      <c r="AU127" s="243" t="s">
        <v>83</v>
      </c>
      <c r="AV127" s="13" t="s">
        <v>83</v>
      </c>
      <c r="AW127" s="13" t="s">
        <v>30</v>
      </c>
      <c r="AX127" s="13" t="s">
        <v>81</v>
      </c>
      <c r="AY127" s="243" t="s">
        <v>134</v>
      </c>
    </row>
    <row r="128" s="2" customFormat="1" ht="24.15" customHeight="1">
      <c r="A128" s="36"/>
      <c r="B128" s="37"/>
      <c r="C128" s="218" t="s">
        <v>147</v>
      </c>
      <c r="D128" s="218" t="s">
        <v>136</v>
      </c>
      <c r="E128" s="219" t="s">
        <v>148</v>
      </c>
      <c r="F128" s="220" t="s">
        <v>149</v>
      </c>
      <c r="G128" s="221" t="s">
        <v>139</v>
      </c>
      <c r="H128" s="222">
        <v>75</v>
      </c>
      <c r="I128" s="223"/>
      <c r="J128" s="224">
        <f>ROUND(I128*H128,2)</f>
        <v>0</v>
      </c>
      <c r="K128" s="225"/>
      <c r="L128" s="42"/>
      <c r="M128" s="226" t="s">
        <v>1</v>
      </c>
      <c r="N128" s="227" t="s">
        <v>40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140</v>
      </c>
      <c r="AT128" s="230" t="s">
        <v>136</v>
      </c>
      <c r="AU128" s="230" t="s">
        <v>83</v>
      </c>
      <c r="AY128" s="15" t="s">
        <v>134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140</v>
      </c>
      <c r="BK128" s="231">
        <f>ROUND(I128*H128,2)</f>
        <v>0</v>
      </c>
      <c r="BL128" s="15" t="s">
        <v>140</v>
      </c>
      <c r="BM128" s="230" t="s">
        <v>150</v>
      </c>
    </row>
    <row r="129" s="13" customFormat="1">
      <c r="A129" s="13"/>
      <c r="B129" s="232"/>
      <c r="C129" s="233"/>
      <c r="D129" s="234" t="s">
        <v>141</v>
      </c>
      <c r="E129" s="235" t="s">
        <v>1</v>
      </c>
      <c r="F129" s="236" t="s">
        <v>307</v>
      </c>
      <c r="G129" s="233"/>
      <c r="H129" s="237">
        <v>75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141</v>
      </c>
      <c r="AU129" s="243" t="s">
        <v>83</v>
      </c>
      <c r="AV129" s="13" t="s">
        <v>83</v>
      </c>
      <c r="AW129" s="13" t="s">
        <v>30</v>
      </c>
      <c r="AX129" s="13" t="s">
        <v>81</v>
      </c>
      <c r="AY129" s="243" t="s">
        <v>134</v>
      </c>
    </row>
    <row r="130" s="2" customFormat="1" ht="16.5" customHeight="1">
      <c r="A130" s="36"/>
      <c r="B130" s="37"/>
      <c r="C130" s="244" t="s">
        <v>140</v>
      </c>
      <c r="D130" s="244" t="s">
        <v>151</v>
      </c>
      <c r="E130" s="245" t="s">
        <v>152</v>
      </c>
      <c r="F130" s="246" t="s">
        <v>153</v>
      </c>
      <c r="G130" s="247" t="s">
        <v>154</v>
      </c>
      <c r="H130" s="248">
        <v>16.875</v>
      </c>
      <c r="I130" s="249"/>
      <c r="J130" s="250">
        <f>ROUND(I130*H130,2)</f>
        <v>0</v>
      </c>
      <c r="K130" s="251"/>
      <c r="L130" s="252"/>
      <c r="M130" s="253" t="s">
        <v>1</v>
      </c>
      <c r="N130" s="254" t="s">
        <v>40</v>
      </c>
      <c r="O130" s="90"/>
      <c r="P130" s="228">
        <f>O130*H130</f>
        <v>0</v>
      </c>
      <c r="Q130" s="228">
        <v>1</v>
      </c>
      <c r="R130" s="228">
        <f>Q130*H130</f>
        <v>16.875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155</v>
      </c>
      <c r="AT130" s="230" t="s">
        <v>151</v>
      </c>
      <c r="AU130" s="230" t="s">
        <v>83</v>
      </c>
      <c r="AY130" s="15" t="s">
        <v>134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140</v>
      </c>
      <c r="BK130" s="231">
        <f>ROUND(I130*H130,2)</f>
        <v>0</v>
      </c>
      <c r="BL130" s="15" t="s">
        <v>140</v>
      </c>
      <c r="BM130" s="230" t="s">
        <v>155</v>
      </c>
    </row>
    <row r="131" s="13" customFormat="1">
      <c r="A131" s="13"/>
      <c r="B131" s="232"/>
      <c r="C131" s="233"/>
      <c r="D131" s="234" t="s">
        <v>141</v>
      </c>
      <c r="E131" s="235" t="s">
        <v>1</v>
      </c>
      <c r="F131" s="236" t="s">
        <v>308</v>
      </c>
      <c r="G131" s="233"/>
      <c r="H131" s="237">
        <v>16.875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141</v>
      </c>
      <c r="AU131" s="243" t="s">
        <v>83</v>
      </c>
      <c r="AV131" s="13" t="s">
        <v>83</v>
      </c>
      <c r="AW131" s="13" t="s">
        <v>30</v>
      </c>
      <c r="AX131" s="13" t="s">
        <v>81</v>
      </c>
      <c r="AY131" s="243" t="s">
        <v>134</v>
      </c>
    </row>
    <row r="132" s="2" customFormat="1" ht="24.15" customHeight="1">
      <c r="A132" s="36"/>
      <c r="B132" s="37"/>
      <c r="C132" s="218" t="s">
        <v>157</v>
      </c>
      <c r="D132" s="218" t="s">
        <v>136</v>
      </c>
      <c r="E132" s="219" t="s">
        <v>158</v>
      </c>
      <c r="F132" s="220" t="s">
        <v>159</v>
      </c>
      <c r="G132" s="221" t="s">
        <v>139</v>
      </c>
      <c r="H132" s="222">
        <v>75</v>
      </c>
      <c r="I132" s="223"/>
      <c r="J132" s="224">
        <f>ROUND(I132*H132,2)</f>
        <v>0</v>
      </c>
      <c r="K132" s="225"/>
      <c r="L132" s="42"/>
      <c r="M132" s="226" t="s">
        <v>1</v>
      </c>
      <c r="N132" s="227" t="s">
        <v>40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140</v>
      </c>
      <c r="AT132" s="230" t="s">
        <v>136</v>
      </c>
      <c r="AU132" s="230" t="s">
        <v>83</v>
      </c>
      <c r="AY132" s="15" t="s">
        <v>134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140</v>
      </c>
      <c r="BK132" s="231">
        <f>ROUND(I132*H132,2)</f>
        <v>0</v>
      </c>
      <c r="BL132" s="15" t="s">
        <v>140</v>
      </c>
      <c r="BM132" s="230" t="s">
        <v>160</v>
      </c>
    </row>
    <row r="133" s="2" customFormat="1" ht="16.5" customHeight="1">
      <c r="A133" s="36"/>
      <c r="B133" s="37"/>
      <c r="C133" s="244" t="s">
        <v>150</v>
      </c>
      <c r="D133" s="244" t="s">
        <v>151</v>
      </c>
      <c r="E133" s="245" t="s">
        <v>161</v>
      </c>
      <c r="F133" s="246" t="s">
        <v>162</v>
      </c>
      <c r="G133" s="247" t="s">
        <v>163</v>
      </c>
      <c r="H133" s="248">
        <v>1.5</v>
      </c>
      <c r="I133" s="249"/>
      <c r="J133" s="250">
        <f>ROUND(I133*H133,2)</f>
        <v>0</v>
      </c>
      <c r="K133" s="251"/>
      <c r="L133" s="252"/>
      <c r="M133" s="253" t="s">
        <v>1</v>
      </c>
      <c r="N133" s="254" t="s">
        <v>40</v>
      </c>
      <c r="O133" s="90"/>
      <c r="P133" s="228">
        <f>O133*H133</f>
        <v>0</v>
      </c>
      <c r="Q133" s="228">
        <v>0.001</v>
      </c>
      <c r="R133" s="228">
        <f>Q133*H133</f>
        <v>0.0015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155</v>
      </c>
      <c r="AT133" s="230" t="s">
        <v>151</v>
      </c>
      <c r="AU133" s="230" t="s">
        <v>83</v>
      </c>
      <c r="AY133" s="15" t="s">
        <v>134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140</v>
      </c>
      <c r="BK133" s="231">
        <f>ROUND(I133*H133,2)</f>
        <v>0</v>
      </c>
      <c r="BL133" s="15" t="s">
        <v>140</v>
      </c>
      <c r="BM133" s="230" t="s">
        <v>8</v>
      </c>
    </row>
    <row r="134" s="13" customFormat="1">
      <c r="A134" s="13"/>
      <c r="B134" s="232"/>
      <c r="C134" s="233"/>
      <c r="D134" s="234" t="s">
        <v>141</v>
      </c>
      <c r="E134" s="233"/>
      <c r="F134" s="236" t="s">
        <v>309</v>
      </c>
      <c r="G134" s="233"/>
      <c r="H134" s="237">
        <v>1.5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141</v>
      </c>
      <c r="AU134" s="243" t="s">
        <v>83</v>
      </c>
      <c r="AV134" s="13" t="s">
        <v>83</v>
      </c>
      <c r="AW134" s="13" t="s">
        <v>4</v>
      </c>
      <c r="AX134" s="13" t="s">
        <v>81</v>
      </c>
      <c r="AY134" s="243" t="s">
        <v>134</v>
      </c>
    </row>
    <row r="135" s="12" customFormat="1" ht="22.8" customHeight="1">
      <c r="A135" s="12"/>
      <c r="B135" s="202"/>
      <c r="C135" s="203"/>
      <c r="D135" s="204" t="s">
        <v>72</v>
      </c>
      <c r="E135" s="216" t="s">
        <v>177</v>
      </c>
      <c r="F135" s="216" t="s">
        <v>178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SUM(P136:P140)</f>
        <v>0</v>
      </c>
      <c r="Q135" s="210"/>
      <c r="R135" s="211">
        <f>SUM(R136:R140)</f>
        <v>0</v>
      </c>
      <c r="S135" s="210"/>
      <c r="T135" s="212">
        <f>SUM(T136:T140)</f>
        <v>10.778880000000001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81</v>
      </c>
      <c r="AT135" s="214" t="s">
        <v>72</v>
      </c>
      <c r="AU135" s="214" t="s">
        <v>81</v>
      </c>
      <c r="AY135" s="213" t="s">
        <v>134</v>
      </c>
      <c r="BK135" s="215">
        <f>SUM(BK136:BK140)</f>
        <v>0</v>
      </c>
    </row>
    <row r="136" s="2" customFormat="1" ht="24.15" customHeight="1">
      <c r="A136" s="36"/>
      <c r="B136" s="37"/>
      <c r="C136" s="218" t="s">
        <v>167</v>
      </c>
      <c r="D136" s="218" t="s">
        <v>136</v>
      </c>
      <c r="E136" s="219" t="s">
        <v>247</v>
      </c>
      <c r="F136" s="220" t="s">
        <v>248</v>
      </c>
      <c r="G136" s="221" t="s">
        <v>249</v>
      </c>
      <c r="H136" s="222">
        <v>27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40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0.0080000000000000002</v>
      </c>
      <c r="T136" s="229">
        <f>S136*H136</f>
        <v>0.216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140</v>
      </c>
      <c r="AT136" s="230" t="s">
        <v>136</v>
      </c>
      <c r="AU136" s="230" t="s">
        <v>83</v>
      </c>
      <c r="AY136" s="15" t="s">
        <v>134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140</v>
      </c>
      <c r="BK136" s="231">
        <f>ROUND(I136*H136,2)</f>
        <v>0</v>
      </c>
      <c r="BL136" s="15" t="s">
        <v>140</v>
      </c>
      <c r="BM136" s="230" t="s">
        <v>176</v>
      </c>
    </row>
    <row r="137" s="2" customFormat="1" ht="24.15" customHeight="1">
      <c r="A137" s="36"/>
      <c r="B137" s="37"/>
      <c r="C137" s="218" t="s">
        <v>155</v>
      </c>
      <c r="D137" s="218" t="s">
        <v>136</v>
      </c>
      <c r="E137" s="219" t="s">
        <v>310</v>
      </c>
      <c r="F137" s="220" t="s">
        <v>311</v>
      </c>
      <c r="G137" s="221" t="s">
        <v>216</v>
      </c>
      <c r="H137" s="222">
        <v>81</v>
      </c>
      <c r="I137" s="223"/>
      <c r="J137" s="224">
        <f>ROUND(I137*H137,2)</f>
        <v>0</v>
      </c>
      <c r="K137" s="225"/>
      <c r="L137" s="42"/>
      <c r="M137" s="226" t="s">
        <v>1</v>
      </c>
      <c r="N137" s="227" t="s">
        <v>40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0.00248</v>
      </c>
      <c r="T137" s="229">
        <f>S137*H137</f>
        <v>0.20088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140</v>
      </c>
      <c r="AT137" s="230" t="s">
        <v>136</v>
      </c>
      <c r="AU137" s="230" t="s">
        <v>83</v>
      </c>
      <c r="AY137" s="15" t="s">
        <v>134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140</v>
      </c>
      <c r="BK137" s="231">
        <f>ROUND(I137*H137,2)</f>
        <v>0</v>
      </c>
      <c r="BL137" s="15" t="s">
        <v>140</v>
      </c>
      <c r="BM137" s="230" t="s">
        <v>175</v>
      </c>
    </row>
    <row r="138" s="2" customFormat="1" ht="24.15" customHeight="1">
      <c r="A138" s="36"/>
      <c r="B138" s="37"/>
      <c r="C138" s="218" t="s">
        <v>177</v>
      </c>
      <c r="D138" s="218" t="s">
        <v>136</v>
      </c>
      <c r="E138" s="219" t="s">
        <v>252</v>
      </c>
      <c r="F138" s="220" t="s">
        <v>253</v>
      </c>
      <c r="G138" s="221" t="s">
        <v>145</v>
      </c>
      <c r="H138" s="222">
        <v>8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40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0.039</v>
      </c>
      <c r="T138" s="229">
        <f>S138*H138</f>
        <v>0.312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140</v>
      </c>
      <c r="AT138" s="230" t="s">
        <v>136</v>
      </c>
      <c r="AU138" s="230" t="s">
        <v>83</v>
      </c>
      <c r="AY138" s="15" t="s">
        <v>134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140</v>
      </c>
      <c r="BK138" s="231">
        <f>ROUND(I138*H138,2)</f>
        <v>0</v>
      </c>
      <c r="BL138" s="15" t="s">
        <v>140</v>
      </c>
      <c r="BM138" s="230" t="s">
        <v>220</v>
      </c>
    </row>
    <row r="139" s="2" customFormat="1" ht="33" customHeight="1">
      <c r="A139" s="36"/>
      <c r="B139" s="37"/>
      <c r="C139" s="218" t="s">
        <v>160</v>
      </c>
      <c r="D139" s="218" t="s">
        <v>136</v>
      </c>
      <c r="E139" s="219" t="s">
        <v>254</v>
      </c>
      <c r="F139" s="220" t="s">
        <v>312</v>
      </c>
      <c r="G139" s="221" t="s">
        <v>145</v>
      </c>
      <c r="H139" s="222">
        <v>21</v>
      </c>
      <c r="I139" s="223"/>
      <c r="J139" s="224">
        <f>ROUND(I139*H139,2)</f>
        <v>0</v>
      </c>
      <c r="K139" s="225"/>
      <c r="L139" s="42"/>
      <c r="M139" s="226" t="s">
        <v>1</v>
      </c>
      <c r="N139" s="227" t="s">
        <v>40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0.25</v>
      </c>
      <c r="T139" s="229">
        <f>S139*H139</f>
        <v>5.25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140</v>
      </c>
      <c r="AT139" s="230" t="s">
        <v>136</v>
      </c>
      <c r="AU139" s="230" t="s">
        <v>83</v>
      </c>
      <c r="AY139" s="15" t="s">
        <v>134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140</v>
      </c>
      <c r="BK139" s="231">
        <f>ROUND(I139*H139,2)</f>
        <v>0</v>
      </c>
      <c r="BL139" s="15" t="s">
        <v>140</v>
      </c>
      <c r="BM139" s="230" t="s">
        <v>232</v>
      </c>
    </row>
    <row r="140" s="2" customFormat="1" ht="24.15" customHeight="1">
      <c r="A140" s="36"/>
      <c r="B140" s="37"/>
      <c r="C140" s="218" t="s">
        <v>188</v>
      </c>
      <c r="D140" s="218" t="s">
        <v>136</v>
      </c>
      <c r="E140" s="219" t="s">
        <v>179</v>
      </c>
      <c r="F140" s="220" t="s">
        <v>313</v>
      </c>
      <c r="G140" s="221" t="s">
        <v>145</v>
      </c>
      <c r="H140" s="222">
        <v>16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40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0.29999999999999999</v>
      </c>
      <c r="T140" s="229">
        <f>S140*H140</f>
        <v>4.7999999999999998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140</v>
      </c>
      <c r="AT140" s="230" t="s">
        <v>136</v>
      </c>
      <c r="AU140" s="230" t="s">
        <v>83</v>
      </c>
      <c r="AY140" s="15" t="s">
        <v>134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140</v>
      </c>
      <c r="BK140" s="231">
        <f>ROUND(I140*H140,2)</f>
        <v>0</v>
      </c>
      <c r="BL140" s="15" t="s">
        <v>140</v>
      </c>
      <c r="BM140" s="230" t="s">
        <v>303</v>
      </c>
    </row>
    <row r="141" s="12" customFormat="1" ht="22.8" customHeight="1">
      <c r="A141" s="12"/>
      <c r="B141" s="202"/>
      <c r="C141" s="203"/>
      <c r="D141" s="204" t="s">
        <v>72</v>
      </c>
      <c r="E141" s="216" t="s">
        <v>183</v>
      </c>
      <c r="F141" s="216" t="s">
        <v>314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SUM(P142:P149)</f>
        <v>0</v>
      </c>
      <c r="Q141" s="210"/>
      <c r="R141" s="211">
        <f>SUM(R142:R149)</f>
        <v>0</v>
      </c>
      <c r="S141" s="210"/>
      <c r="T141" s="212">
        <f>SUM(T142:T149)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81</v>
      </c>
      <c r="AT141" s="214" t="s">
        <v>72</v>
      </c>
      <c r="AU141" s="214" t="s">
        <v>81</v>
      </c>
      <c r="AY141" s="213" t="s">
        <v>134</v>
      </c>
      <c r="BK141" s="215">
        <f>SUM(BK142:BK149)</f>
        <v>0</v>
      </c>
    </row>
    <row r="142" s="2" customFormat="1" ht="24.15" customHeight="1">
      <c r="A142" s="36"/>
      <c r="B142" s="37"/>
      <c r="C142" s="218" t="s">
        <v>8</v>
      </c>
      <c r="D142" s="218" t="s">
        <v>136</v>
      </c>
      <c r="E142" s="219" t="s">
        <v>185</v>
      </c>
      <c r="F142" s="220" t="s">
        <v>315</v>
      </c>
      <c r="G142" s="221" t="s">
        <v>154</v>
      </c>
      <c r="H142" s="222">
        <v>10.779</v>
      </c>
      <c r="I142" s="223"/>
      <c r="J142" s="224">
        <f>ROUND(I142*H142,2)</f>
        <v>0</v>
      </c>
      <c r="K142" s="225"/>
      <c r="L142" s="42"/>
      <c r="M142" s="226" t="s">
        <v>1</v>
      </c>
      <c r="N142" s="227" t="s">
        <v>40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0" t="s">
        <v>140</v>
      </c>
      <c r="AT142" s="230" t="s">
        <v>136</v>
      </c>
      <c r="AU142" s="230" t="s">
        <v>83</v>
      </c>
      <c r="AY142" s="15" t="s">
        <v>134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5" t="s">
        <v>140</v>
      </c>
      <c r="BK142" s="231">
        <f>ROUND(I142*H142,2)</f>
        <v>0</v>
      </c>
      <c r="BL142" s="15" t="s">
        <v>140</v>
      </c>
      <c r="BM142" s="230" t="s">
        <v>316</v>
      </c>
    </row>
    <row r="143" s="2" customFormat="1" ht="33" customHeight="1">
      <c r="A143" s="36"/>
      <c r="B143" s="37"/>
      <c r="C143" s="218" t="s">
        <v>196</v>
      </c>
      <c r="D143" s="218" t="s">
        <v>136</v>
      </c>
      <c r="E143" s="219" t="s">
        <v>189</v>
      </c>
      <c r="F143" s="220" t="s">
        <v>317</v>
      </c>
      <c r="G143" s="221" t="s">
        <v>154</v>
      </c>
      <c r="H143" s="222">
        <v>10.779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40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140</v>
      </c>
      <c r="AT143" s="230" t="s">
        <v>136</v>
      </c>
      <c r="AU143" s="230" t="s">
        <v>83</v>
      </c>
      <c r="AY143" s="15" t="s">
        <v>134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140</v>
      </c>
      <c r="BK143" s="231">
        <f>ROUND(I143*H143,2)</f>
        <v>0</v>
      </c>
      <c r="BL143" s="15" t="s">
        <v>140</v>
      </c>
      <c r="BM143" s="230" t="s">
        <v>318</v>
      </c>
    </row>
    <row r="144" s="2" customFormat="1" ht="24.15" customHeight="1">
      <c r="A144" s="36"/>
      <c r="B144" s="37"/>
      <c r="C144" s="218" t="s">
        <v>176</v>
      </c>
      <c r="D144" s="218" t="s">
        <v>136</v>
      </c>
      <c r="E144" s="219" t="s">
        <v>192</v>
      </c>
      <c r="F144" s="220" t="s">
        <v>319</v>
      </c>
      <c r="G144" s="221" t="s">
        <v>154</v>
      </c>
      <c r="H144" s="222">
        <v>215.58000000000001</v>
      </c>
      <c r="I144" s="223"/>
      <c r="J144" s="224">
        <f>ROUND(I144*H144,2)</f>
        <v>0</v>
      </c>
      <c r="K144" s="225"/>
      <c r="L144" s="42"/>
      <c r="M144" s="226" t="s">
        <v>1</v>
      </c>
      <c r="N144" s="227" t="s">
        <v>40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140</v>
      </c>
      <c r="AT144" s="230" t="s">
        <v>136</v>
      </c>
      <c r="AU144" s="230" t="s">
        <v>83</v>
      </c>
      <c r="AY144" s="15" t="s">
        <v>134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140</v>
      </c>
      <c r="BK144" s="231">
        <f>ROUND(I144*H144,2)</f>
        <v>0</v>
      </c>
      <c r="BL144" s="15" t="s">
        <v>140</v>
      </c>
      <c r="BM144" s="230" t="s">
        <v>320</v>
      </c>
    </row>
    <row r="145" s="13" customFormat="1">
      <c r="A145" s="13"/>
      <c r="B145" s="232"/>
      <c r="C145" s="233"/>
      <c r="D145" s="234" t="s">
        <v>141</v>
      </c>
      <c r="E145" s="233"/>
      <c r="F145" s="236" t="s">
        <v>321</v>
      </c>
      <c r="G145" s="233"/>
      <c r="H145" s="237">
        <v>215.58000000000001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141</v>
      </c>
      <c r="AU145" s="243" t="s">
        <v>83</v>
      </c>
      <c r="AV145" s="13" t="s">
        <v>83</v>
      </c>
      <c r="AW145" s="13" t="s">
        <v>4</v>
      </c>
      <c r="AX145" s="13" t="s">
        <v>81</v>
      </c>
      <c r="AY145" s="243" t="s">
        <v>134</v>
      </c>
    </row>
    <row r="146" s="2" customFormat="1" ht="24.15" customHeight="1">
      <c r="A146" s="36"/>
      <c r="B146" s="37"/>
      <c r="C146" s="244" t="s">
        <v>142</v>
      </c>
      <c r="D146" s="244" t="s">
        <v>151</v>
      </c>
      <c r="E146" s="245" t="s">
        <v>197</v>
      </c>
      <c r="F146" s="246" t="s">
        <v>198</v>
      </c>
      <c r="G146" s="247" t="s">
        <v>154</v>
      </c>
      <c r="H146" s="248">
        <v>5</v>
      </c>
      <c r="I146" s="249"/>
      <c r="J146" s="250">
        <f>ROUND(I146*H146,2)</f>
        <v>0</v>
      </c>
      <c r="K146" s="251"/>
      <c r="L146" s="252"/>
      <c r="M146" s="253" t="s">
        <v>1</v>
      </c>
      <c r="N146" s="254" t="s">
        <v>40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155</v>
      </c>
      <c r="AT146" s="230" t="s">
        <v>151</v>
      </c>
      <c r="AU146" s="230" t="s">
        <v>83</v>
      </c>
      <c r="AY146" s="15" t="s">
        <v>134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140</v>
      </c>
      <c r="BK146" s="231">
        <f>ROUND(I146*H146,2)</f>
        <v>0</v>
      </c>
      <c r="BL146" s="15" t="s">
        <v>140</v>
      </c>
      <c r="BM146" s="230" t="s">
        <v>322</v>
      </c>
    </row>
    <row r="147" s="13" customFormat="1">
      <c r="A147" s="13"/>
      <c r="B147" s="232"/>
      <c r="C147" s="233"/>
      <c r="D147" s="234" t="s">
        <v>141</v>
      </c>
      <c r="E147" s="233"/>
      <c r="F147" s="236" t="s">
        <v>323</v>
      </c>
      <c r="G147" s="233"/>
      <c r="H147" s="237">
        <v>5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141</v>
      </c>
      <c r="AU147" s="243" t="s">
        <v>83</v>
      </c>
      <c r="AV147" s="13" t="s">
        <v>83</v>
      </c>
      <c r="AW147" s="13" t="s">
        <v>4</v>
      </c>
      <c r="AX147" s="13" t="s">
        <v>81</v>
      </c>
      <c r="AY147" s="243" t="s">
        <v>134</v>
      </c>
    </row>
    <row r="148" s="2" customFormat="1" ht="33" customHeight="1">
      <c r="A148" s="36"/>
      <c r="B148" s="37"/>
      <c r="C148" s="218" t="s">
        <v>175</v>
      </c>
      <c r="D148" s="218" t="s">
        <v>136</v>
      </c>
      <c r="E148" s="219" t="s">
        <v>324</v>
      </c>
      <c r="F148" s="220" t="s">
        <v>325</v>
      </c>
      <c r="G148" s="221" t="s">
        <v>154</v>
      </c>
      <c r="H148" s="222">
        <v>1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40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140</v>
      </c>
      <c r="AT148" s="230" t="s">
        <v>136</v>
      </c>
      <c r="AU148" s="230" t="s">
        <v>83</v>
      </c>
      <c r="AY148" s="15" t="s">
        <v>134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140</v>
      </c>
      <c r="BK148" s="231">
        <f>ROUND(I148*H148,2)</f>
        <v>0</v>
      </c>
      <c r="BL148" s="15" t="s">
        <v>140</v>
      </c>
      <c r="BM148" s="230" t="s">
        <v>199</v>
      </c>
    </row>
    <row r="149" s="2" customFormat="1" ht="44.25" customHeight="1">
      <c r="A149" s="36"/>
      <c r="B149" s="37"/>
      <c r="C149" s="218" t="s">
        <v>213</v>
      </c>
      <c r="D149" s="218" t="s">
        <v>136</v>
      </c>
      <c r="E149" s="219" t="s">
        <v>262</v>
      </c>
      <c r="F149" s="220" t="s">
        <v>263</v>
      </c>
      <c r="G149" s="221" t="s">
        <v>154</v>
      </c>
      <c r="H149" s="222">
        <v>9.7789999999999999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40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140</v>
      </c>
      <c r="AT149" s="230" t="s">
        <v>136</v>
      </c>
      <c r="AU149" s="230" t="s">
        <v>83</v>
      </c>
      <c r="AY149" s="15" t="s">
        <v>134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140</v>
      </c>
      <c r="BK149" s="231">
        <f>ROUND(I149*H149,2)</f>
        <v>0</v>
      </c>
      <c r="BL149" s="15" t="s">
        <v>140</v>
      </c>
      <c r="BM149" s="230" t="s">
        <v>225</v>
      </c>
    </row>
    <row r="150" s="12" customFormat="1" ht="22.8" customHeight="1">
      <c r="A150" s="12"/>
      <c r="B150" s="202"/>
      <c r="C150" s="203"/>
      <c r="D150" s="204" t="s">
        <v>72</v>
      </c>
      <c r="E150" s="216" t="s">
        <v>165</v>
      </c>
      <c r="F150" s="216" t="s">
        <v>166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P151</f>
        <v>0</v>
      </c>
      <c r="Q150" s="210"/>
      <c r="R150" s="211">
        <f>R151</f>
        <v>0</v>
      </c>
      <c r="S150" s="210"/>
      <c r="T150" s="212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81</v>
      </c>
      <c r="AT150" s="214" t="s">
        <v>72</v>
      </c>
      <c r="AU150" s="214" t="s">
        <v>81</v>
      </c>
      <c r="AY150" s="213" t="s">
        <v>134</v>
      </c>
      <c r="BK150" s="215">
        <f>BK151</f>
        <v>0</v>
      </c>
    </row>
    <row r="151" s="2" customFormat="1" ht="21.75" customHeight="1">
      <c r="A151" s="36"/>
      <c r="B151" s="37"/>
      <c r="C151" s="218" t="s">
        <v>220</v>
      </c>
      <c r="D151" s="218" t="s">
        <v>136</v>
      </c>
      <c r="E151" s="219" t="s">
        <v>168</v>
      </c>
      <c r="F151" s="220" t="s">
        <v>169</v>
      </c>
      <c r="G151" s="221" t="s">
        <v>154</v>
      </c>
      <c r="H151" s="222">
        <v>16.876999999999999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40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140</v>
      </c>
      <c r="AT151" s="230" t="s">
        <v>136</v>
      </c>
      <c r="AU151" s="230" t="s">
        <v>83</v>
      </c>
      <c r="AY151" s="15" t="s">
        <v>134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140</v>
      </c>
      <c r="BK151" s="231">
        <f>ROUND(I151*H151,2)</f>
        <v>0</v>
      </c>
      <c r="BL151" s="15" t="s">
        <v>140</v>
      </c>
      <c r="BM151" s="230" t="s">
        <v>326</v>
      </c>
    </row>
    <row r="152" s="12" customFormat="1" ht="25.92" customHeight="1">
      <c r="A152" s="12"/>
      <c r="B152" s="202"/>
      <c r="C152" s="203"/>
      <c r="D152" s="204" t="s">
        <v>72</v>
      </c>
      <c r="E152" s="205" t="s">
        <v>218</v>
      </c>
      <c r="F152" s="205" t="s">
        <v>219</v>
      </c>
      <c r="G152" s="203"/>
      <c r="H152" s="203"/>
      <c r="I152" s="206"/>
      <c r="J152" s="207">
        <f>BK152</f>
        <v>0</v>
      </c>
      <c r="K152" s="203"/>
      <c r="L152" s="208"/>
      <c r="M152" s="209"/>
      <c r="N152" s="210"/>
      <c r="O152" s="210"/>
      <c r="P152" s="211">
        <f>SUM(P153:P155)</f>
        <v>0</v>
      </c>
      <c r="Q152" s="210"/>
      <c r="R152" s="211">
        <f>SUM(R153:R155)</f>
        <v>0</v>
      </c>
      <c r="S152" s="210"/>
      <c r="T152" s="212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157</v>
      </c>
      <c r="AT152" s="214" t="s">
        <v>72</v>
      </c>
      <c r="AU152" s="214" t="s">
        <v>73</v>
      </c>
      <c r="AY152" s="213" t="s">
        <v>134</v>
      </c>
      <c r="BK152" s="215">
        <f>SUM(BK153:BK155)</f>
        <v>0</v>
      </c>
    </row>
    <row r="153" s="2" customFormat="1" ht="16.5" customHeight="1">
      <c r="A153" s="36"/>
      <c r="B153" s="37"/>
      <c r="C153" s="218" t="s">
        <v>226</v>
      </c>
      <c r="D153" s="218" t="s">
        <v>136</v>
      </c>
      <c r="E153" s="219" t="s">
        <v>221</v>
      </c>
      <c r="F153" s="220" t="s">
        <v>222</v>
      </c>
      <c r="G153" s="221" t="s">
        <v>223</v>
      </c>
      <c r="H153" s="222">
        <v>1</v>
      </c>
      <c r="I153" s="223"/>
      <c r="J153" s="224">
        <f>ROUND(I153*H153,2)</f>
        <v>0</v>
      </c>
      <c r="K153" s="225"/>
      <c r="L153" s="42"/>
      <c r="M153" s="226" t="s">
        <v>1</v>
      </c>
      <c r="N153" s="227" t="s">
        <v>40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0" t="s">
        <v>224</v>
      </c>
      <c r="AT153" s="230" t="s">
        <v>136</v>
      </c>
      <c r="AU153" s="230" t="s">
        <v>81</v>
      </c>
      <c r="AY153" s="15" t="s">
        <v>134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5" t="s">
        <v>140</v>
      </c>
      <c r="BK153" s="231">
        <f>ROUND(I153*H153,2)</f>
        <v>0</v>
      </c>
      <c r="BL153" s="15" t="s">
        <v>224</v>
      </c>
      <c r="BM153" s="230" t="s">
        <v>272</v>
      </c>
    </row>
    <row r="154" s="2" customFormat="1" ht="16.5" customHeight="1">
      <c r="A154" s="36"/>
      <c r="B154" s="37"/>
      <c r="C154" s="218" t="s">
        <v>232</v>
      </c>
      <c r="D154" s="218" t="s">
        <v>136</v>
      </c>
      <c r="E154" s="219" t="s">
        <v>236</v>
      </c>
      <c r="F154" s="220" t="s">
        <v>237</v>
      </c>
      <c r="G154" s="221" t="s">
        <v>223</v>
      </c>
      <c r="H154" s="222">
        <v>1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40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224</v>
      </c>
      <c r="AT154" s="230" t="s">
        <v>136</v>
      </c>
      <c r="AU154" s="230" t="s">
        <v>81</v>
      </c>
      <c r="AY154" s="15" t="s">
        <v>134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140</v>
      </c>
      <c r="BK154" s="231">
        <f>ROUND(I154*H154,2)</f>
        <v>0</v>
      </c>
      <c r="BL154" s="15" t="s">
        <v>224</v>
      </c>
      <c r="BM154" s="230" t="s">
        <v>273</v>
      </c>
    </row>
    <row r="155" s="2" customFormat="1" ht="16.5" customHeight="1">
      <c r="A155" s="36"/>
      <c r="B155" s="37"/>
      <c r="C155" s="218" t="s">
        <v>7</v>
      </c>
      <c r="D155" s="218" t="s">
        <v>136</v>
      </c>
      <c r="E155" s="219" t="s">
        <v>233</v>
      </c>
      <c r="F155" s="220" t="s">
        <v>234</v>
      </c>
      <c r="G155" s="221" t="s">
        <v>223</v>
      </c>
      <c r="H155" s="222">
        <v>1</v>
      </c>
      <c r="I155" s="223"/>
      <c r="J155" s="224">
        <f>ROUND(I155*H155,2)</f>
        <v>0</v>
      </c>
      <c r="K155" s="225"/>
      <c r="L155" s="42"/>
      <c r="M155" s="259" t="s">
        <v>1</v>
      </c>
      <c r="N155" s="260" t="s">
        <v>40</v>
      </c>
      <c r="O155" s="261"/>
      <c r="P155" s="262">
        <f>O155*H155</f>
        <v>0</v>
      </c>
      <c r="Q155" s="262">
        <v>0</v>
      </c>
      <c r="R155" s="262">
        <f>Q155*H155</f>
        <v>0</v>
      </c>
      <c r="S155" s="262">
        <v>0</v>
      </c>
      <c r="T155" s="263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224</v>
      </c>
      <c r="AT155" s="230" t="s">
        <v>136</v>
      </c>
      <c r="AU155" s="230" t="s">
        <v>81</v>
      </c>
      <c r="AY155" s="15" t="s">
        <v>134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140</v>
      </c>
      <c r="BK155" s="231">
        <f>ROUND(I155*H155,2)</f>
        <v>0</v>
      </c>
      <c r="BL155" s="15" t="s">
        <v>224</v>
      </c>
      <c r="BM155" s="230" t="s">
        <v>274</v>
      </c>
    </row>
    <row r="156" s="2" customFormat="1" ht="6.96" customHeight="1">
      <c r="A156" s="36"/>
      <c r="B156" s="65"/>
      <c r="C156" s="66"/>
      <c r="D156" s="66"/>
      <c r="E156" s="66"/>
      <c r="F156" s="66"/>
      <c r="G156" s="66"/>
      <c r="H156" s="66"/>
      <c r="I156" s="66"/>
      <c r="J156" s="66"/>
      <c r="K156" s="66"/>
      <c r="L156" s="42"/>
      <c r="M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</row>
  </sheetData>
  <sheetProtection sheet="1" autoFilter="0" formatColumns="0" formatRows="0" objects="1" scenarios="1" spinCount="100000" saltValue="UR++jqusCGGdhQZ4xp8Iff/qSKjTRY6qOKK9e6nrgiFGS02JpsTZjLZfKRTFj3e6sQGdnxXNbNe1HC2biUyXsQ==" hashValue="Tno2vxYz5GMjFky9HsHowHodYR3qeoLjJV/UBD3gtuipll2HK9irUTAq3gOpwixnbqr9gZO1dX8JBsjHOo2gOQ==" algorithmName="SHA-512" password="CC35"/>
  <autoFilter ref="C121:K15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8"/>
      <c r="AT3" s="15" t="s">
        <v>83</v>
      </c>
    </row>
    <row r="4" s="1" customFormat="1" ht="24.96" customHeight="1">
      <c r="B4" s="18"/>
      <c r="D4" s="137" t="s">
        <v>102</v>
      </c>
      <c r="L4" s="18"/>
      <c r="M4" s="138" t="s">
        <v>10</v>
      </c>
      <c r="AT4" s="15" t="s">
        <v>30</v>
      </c>
    </row>
    <row r="5" s="1" customFormat="1" ht="6.96" customHeight="1">
      <c r="B5" s="18"/>
      <c r="L5" s="18"/>
    </row>
    <row r="6" s="1" customFormat="1" ht="12" customHeight="1">
      <c r="B6" s="18"/>
      <c r="D6" s="139" t="s">
        <v>16</v>
      </c>
      <c r="L6" s="18"/>
    </row>
    <row r="7" s="1" customFormat="1" ht="16.5" customHeight="1">
      <c r="B7" s="18"/>
      <c r="E7" s="140" t="str">
        <f>'Rekapitulace stavby'!K6</f>
        <v>Demolice objektů u OŘ Plzeň</v>
      </c>
      <c r="F7" s="139"/>
      <c r="G7" s="139"/>
      <c r="H7" s="139"/>
      <c r="L7" s="18"/>
    </row>
    <row r="8" s="2" customFormat="1" ht="12" customHeight="1">
      <c r="A8" s="36"/>
      <c r="B8" s="42"/>
      <c r="C8" s="36"/>
      <c r="D8" s="139" t="s">
        <v>103</v>
      </c>
      <c r="E8" s="36"/>
      <c r="F8" s="36"/>
      <c r="G8" s="36"/>
      <c r="H8" s="36"/>
      <c r="I8" s="36"/>
      <c r="J8" s="36"/>
      <c r="K8" s="36"/>
      <c r="L8" s="6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1" t="s">
        <v>327</v>
      </c>
      <c r="F9" s="36"/>
      <c r="G9" s="36"/>
      <c r="H9" s="36"/>
      <c r="I9" s="36"/>
      <c r="J9" s="36"/>
      <c r="K9" s="36"/>
      <c r="L9" s="6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9" t="s">
        <v>18</v>
      </c>
      <c r="E11" s="36"/>
      <c r="F11" s="142" t="s">
        <v>1</v>
      </c>
      <c r="G11" s="36"/>
      <c r="H11" s="36"/>
      <c r="I11" s="139" t="s">
        <v>19</v>
      </c>
      <c r="J11" s="142" t="s">
        <v>1</v>
      </c>
      <c r="K11" s="36"/>
      <c r="L11" s="6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9" t="s">
        <v>20</v>
      </c>
      <c r="E12" s="36"/>
      <c r="F12" s="142" t="s">
        <v>21</v>
      </c>
      <c r="G12" s="36"/>
      <c r="H12" s="36"/>
      <c r="I12" s="139" t="s">
        <v>22</v>
      </c>
      <c r="J12" s="143" t="str">
        <f>'Rekapitulace stavby'!AN8</f>
        <v>7. 7. 2025</v>
      </c>
      <c r="K12" s="36"/>
      <c r="L12" s="6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9" t="s">
        <v>24</v>
      </c>
      <c r="E14" s="36"/>
      <c r="F14" s="36"/>
      <c r="G14" s="36"/>
      <c r="H14" s="36"/>
      <c r="I14" s="139" t="s">
        <v>25</v>
      </c>
      <c r="J14" s="142" t="str">
        <f>IF('Rekapitulace stavby'!AN10="","",'Rekapitulace stavby'!AN10)</f>
        <v/>
      </c>
      <c r="K14" s="36"/>
      <c r="L14" s="6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2" t="str">
        <f>IF('Rekapitulace stavby'!E11="","",'Rekapitulace stavby'!E11)</f>
        <v xml:space="preserve"> </v>
      </c>
      <c r="F15" s="36"/>
      <c r="G15" s="36"/>
      <c r="H15" s="36"/>
      <c r="I15" s="139" t="s">
        <v>26</v>
      </c>
      <c r="J15" s="142" t="str">
        <f>IF('Rekapitulace stavby'!AN11="","",'Rekapitulace stavby'!AN11)</f>
        <v/>
      </c>
      <c r="K15" s="36"/>
      <c r="L15" s="6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9" t="s">
        <v>27</v>
      </c>
      <c r="E17" s="36"/>
      <c r="F17" s="36"/>
      <c r="G17" s="36"/>
      <c r="H17" s="36"/>
      <c r="I17" s="139" t="s">
        <v>25</v>
      </c>
      <c r="J17" s="31" t="str">
        <f>'Rekapitulace stavby'!AN13</f>
        <v>Vyplň údaj</v>
      </c>
      <c r="K17" s="36"/>
      <c r="L17" s="6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2"/>
      <c r="G18" s="142"/>
      <c r="H18" s="142"/>
      <c r="I18" s="139" t="s">
        <v>26</v>
      </c>
      <c r="J18" s="31" t="str">
        <f>'Rekapitulace stavby'!AN14</f>
        <v>Vyplň údaj</v>
      </c>
      <c r="K18" s="36"/>
      <c r="L18" s="6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9" t="s">
        <v>29</v>
      </c>
      <c r="E20" s="36"/>
      <c r="F20" s="36"/>
      <c r="G20" s="36"/>
      <c r="H20" s="36"/>
      <c r="I20" s="139" t="s">
        <v>25</v>
      </c>
      <c r="J20" s="142" t="str">
        <f>IF('Rekapitulace stavby'!AN16="","",'Rekapitulace stavby'!AN16)</f>
        <v/>
      </c>
      <c r="K20" s="36"/>
      <c r="L20" s="6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2" t="str">
        <f>IF('Rekapitulace stavby'!E17="","",'Rekapitulace stavby'!E17)</f>
        <v xml:space="preserve"> </v>
      </c>
      <c r="F21" s="36"/>
      <c r="G21" s="36"/>
      <c r="H21" s="36"/>
      <c r="I21" s="139" t="s">
        <v>26</v>
      </c>
      <c r="J21" s="142" t="str">
        <f>IF('Rekapitulace stavby'!AN17="","",'Rekapitulace stavby'!AN17)</f>
        <v/>
      </c>
      <c r="K21" s="36"/>
      <c r="L21" s="6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9" t="s">
        <v>31</v>
      </c>
      <c r="E23" s="36"/>
      <c r="F23" s="36"/>
      <c r="G23" s="36"/>
      <c r="H23" s="36"/>
      <c r="I23" s="139" t="s">
        <v>25</v>
      </c>
      <c r="J23" s="142" t="str">
        <f>IF('Rekapitulace stavby'!AN19="","",'Rekapitulace stavby'!AN19)</f>
        <v/>
      </c>
      <c r="K23" s="36"/>
      <c r="L23" s="6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2" t="str">
        <f>IF('Rekapitulace stavby'!E20="","",'Rekapitulace stavby'!E20)</f>
        <v xml:space="preserve"> </v>
      </c>
      <c r="F24" s="36"/>
      <c r="G24" s="36"/>
      <c r="H24" s="36"/>
      <c r="I24" s="139" t="s">
        <v>26</v>
      </c>
      <c r="J24" s="142" t="str">
        <f>IF('Rekapitulace stavby'!AN20="","",'Rekapitulace stavby'!AN20)</f>
        <v/>
      </c>
      <c r="K24" s="36"/>
      <c r="L24" s="6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9" t="s">
        <v>32</v>
      </c>
      <c r="E26" s="36"/>
      <c r="F26" s="36"/>
      <c r="G26" s="36"/>
      <c r="H26" s="36"/>
      <c r="I26" s="36"/>
      <c r="J26" s="36"/>
      <c r="K26" s="36"/>
      <c r="L26" s="6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8"/>
      <c r="J29" s="148"/>
      <c r="K29" s="148"/>
      <c r="L29" s="6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9" t="s">
        <v>33</v>
      </c>
      <c r="E30" s="36"/>
      <c r="F30" s="36"/>
      <c r="G30" s="36"/>
      <c r="H30" s="36"/>
      <c r="I30" s="36"/>
      <c r="J30" s="150">
        <f>ROUND(J122, 2)</f>
        <v>0</v>
      </c>
      <c r="K30" s="36"/>
      <c r="L30" s="6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8"/>
      <c r="J31" s="148"/>
      <c r="K31" s="148"/>
      <c r="L31" s="6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1" t="s">
        <v>35</v>
      </c>
      <c r="G32" s="36"/>
      <c r="H32" s="36"/>
      <c r="I32" s="151" t="s">
        <v>34</v>
      </c>
      <c r="J32" s="151" t="s">
        <v>36</v>
      </c>
      <c r="K32" s="36"/>
      <c r="L32" s="6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52" t="s">
        <v>37</v>
      </c>
      <c r="E33" s="139" t="s">
        <v>38</v>
      </c>
      <c r="F33" s="153">
        <f>ROUND((SUM(BE122:BE150)),  2)</f>
        <v>0</v>
      </c>
      <c r="G33" s="36"/>
      <c r="H33" s="36"/>
      <c r="I33" s="154">
        <v>0.20999999999999999</v>
      </c>
      <c r="J33" s="153">
        <f>ROUND(((SUM(BE122:BE150))*I33),  2)</f>
        <v>0</v>
      </c>
      <c r="K33" s="36"/>
      <c r="L33" s="6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9" t="s">
        <v>39</v>
      </c>
      <c r="F34" s="153">
        <f>ROUND((SUM(BF122:BF150)),  2)</f>
        <v>0</v>
      </c>
      <c r="G34" s="36"/>
      <c r="H34" s="36"/>
      <c r="I34" s="154">
        <v>0.12</v>
      </c>
      <c r="J34" s="153">
        <f>ROUND(((SUM(BF122:BF150))*I34),  2)</f>
        <v>0</v>
      </c>
      <c r="K34" s="36"/>
      <c r="L34" s="6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39" t="s">
        <v>37</v>
      </c>
      <c r="E35" s="139" t="s">
        <v>40</v>
      </c>
      <c r="F35" s="153">
        <f>ROUND((SUM(BG122:BG150)),  2)</f>
        <v>0</v>
      </c>
      <c r="G35" s="36"/>
      <c r="H35" s="36"/>
      <c r="I35" s="154">
        <v>0.20999999999999999</v>
      </c>
      <c r="J35" s="153">
        <f>0</f>
        <v>0</v>
      </c>
      <c r="K35" s="36"/>
      <c r="L35" s="6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9" t="s">
        <v>41</v>
      </c>
      <c r="F36" s="153">
        <f>ROUND((SUM(BH122:BH150)),  2)</f>
        <v>0</v>
      </c>
      <c r="G36" s="36"/>
      <c r="H36" s="36"/>
      <c r="I36" s="154">
        <v>0.12</v>
      </c>
      <c r="J36" s="153">
        <f>0</f>
        <v>0</v>
      </c>
      <c r="K36" s="36"/>
      <c r="L36" s="6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9" t="s">
        <v>42</v>
      </c>
      <c r="F37" s="153">
        <f>ROUND((SUM(BI122:BI150)),  2)</f>
        <v>0</v>
      </c>
      <c r="G37" s="36"/>
      <c r="H37" s="36"/>
      <c r="I37" s="154">
        <v>0</v>
      </c>
      <c r="J37" s="153">
        <f>0</f>
        <v>0</v>
      </c>
      <c r="K37" s="36"/>
      <c r="L37" s="6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105</v>
      </c>
      <c r="D82" s="38"/>
      <c r="E82" s="38"/>
      <c r="F82" s="38"/>
      <c r="G82" s="38"/>
      <c r="H82" s="38"/>
      <c r="I82" s="38"/>
      <c r="J82" s="38"/>
      <c r="K82" s="38"/>
      <c r="L82" s="6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3" t="str">
        <f>E7</f>
        <v>Demolice objektů u OŘ Plzeň</v>
      </c>
      <c r="F85" s="30"/>
      <c r="G85" s="30"/>
      <c r="H85" s="30"/>
      <c r="I85" s="38"/>
      <c r="J85" s="38"/>
      <c r="K85" s="38"/>
      <c r="L85" s="6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103</v>
      </c>
      <c r="D86" s="38"/>
      <c r="E86" s="38"/>
      <c r="F86" s="38"/>
      <c r="G86" s="38"/>
      <c r="H86" s="38"/>
      <c r="I86" s="38"/>
      <c r="J86" s="38"/>
      <c r="K86" s="38"/>
      <c r="L86" s="6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5" t="str">
        <f>E9</f>
        <v>SO 06 - Demolice strážního domku Třemošná</v>
      </c>
      <c r="F87" s="38"/>
      <c r="G87" s="38"/>
      <c r="H87" s="38"/>
      <c r="I87" s="38"/>
      <c r="J87" s="38"/>
      <c r="K87" s="38"/>
      <c r="L87" s="6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8" t="str">
        <f>IF(J12="","",J12)</f>
        <v>7. 7. 2025</v>
      </c>
      <c r="K89" s="38"/>
      <c r="L89" s="6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7" t="s">
        <v>108</v>
      </c>
      <c r="D96" s="38"/>
      <c r="E96" s="38"/>
      <c r="F96" s="38"/>
      <c r="G96" s="38"/>
      <c r="H96" s="38"/>
      <c r="I96" s="38"/>
      <c r="J96" s="109">
        <f>J122</f>
        <v>0</v>
      </c>
      <c r="K96" s="38"/>
      <c r="L96" s="6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114</v>
      </c>
      <c r="E99" s="187"/>
      <c r="F99" s="187"/>
      <c r="G99" s="187"/>
      <c r="H99" s="187"/>
      <c r="I99" s="187"/>
      <c r="J99" s="188">
        <f>J135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305</v>
      </c>
      <c r="E100" s="187"/>
      <c r="F100" s="187"/>
      <c r="G100" s="187"/>
      <c r="H100" s="187"/>
      <c r="I100" s="187"/>
      <c r="J100" s="188">
        <f>J138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112</v>
      </c>
      <c r="E101" s="187"/>
      <c r="F101" s="187"/>
      <c r="G101" s="187"/>
      <c r="H101" s="187"/>
      <c r="I101" s="187"/>
      <c r="J101" s="188">
        <f>J145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118</v>
      </c>
      <c r="E102" s="181"/>
      <c r="F102" s="181"/>
      <c r="G102" s="181"/>
      <c r="H102" s="181"/>
      <c r="I102" s="181"/>
      <c r="J102" s="182">
        <f>J147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62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119</v>
      </c>
      <c r="D109" s="38"/>
      <c r="E109" s="38"/>
      <c r="F109" s="38"/>
      <c r="G109" s="38"/>
      <c r="H109" s="38"/>
      <c r="I109" s="38"/>
      <c r="J109" s="38"/>
      <c r="K109" s="38"/>
      <c r="L109" s="62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2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8"/>
      <c r="E111" s="38"/>
      <c r="F111" s="38"/>
      <c r="G111" s="38"/>
      <c r="H111" s="38"/>
      <c r="I111" s="38"/>
      <c r="J111" s="38"/>
      <c r="K111" s="38"/>
      <c r="L111" s="62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173" t="str">
        <f>E7</f>
        <v>Demolice objektů u OŘ Plzeň</v>
      </c>
      <c r="F112" s="30"/>
      <c r="G112" s="30"/>
      <c r="H112" s="30"/>
      <c r="I112" s="38"/>
      <c r="J112" s="38"/>
      <c r="K112" s="38"/>
      <c r="L112" s="62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103</v>
      </c>
      <c r="D113" s="38"/>
      <c r="E113" s="38"/>
      <c r="F113" s="38"/>
      <c r="G113" s="38"/>
      <c r="H113" s="38"/>
      <c r="I113" s="38"/>
      <c r="J113" s="38"/>
      <c r="K113" s="38"/>
      <c r="L113" s="62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5" t="str">
        <f>E9</f>
        <v>SO 06 - Demolice strážního domku Třemošná</v>
      </c>
      <c r="F114" s="38"/>
      <c r="G114" s="38"/>
      <c r="H114" s="38"/>
      <c r="I114" s="38"/>
      <c r="J114" s="38"/>
      <c r="K114" s="38"/>
      <c r="L114" s="62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2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F12</f>
        <v xml:space="preserve"> </v>
      </c>
      <c r="G116" s="38"/>
      <c r="H116" s="38"/>
      <c r="I116" s="30" t="s">
        <v>22</v>
      </c>
      <c r="J116" s="78" t="str">
        <f>IF(J12="","",J12)</f>
        <v>7. 7. 2025</v>
      </c>
      <c r="K116" s="38"/>
      <c r="L116" s="62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2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8"/>
      <c r="E118" s="38"/>
      <c r="F118" s="25" t="str">
        <f>E15</f>
        <v xml:space="preserve"> </v>
      </c>
      <c r="G118" s="38"/>
      <c r="H118" s="38"/>
      <c r="I118" s="30" t="s">
        <v>29</v>
      </c>
      <c r="J118" s="34" t="str">
        <f>E21</f>
        <v xml:space="preserve"> </v>
      </c>
      <c r="K118" s="38"/>
      <c r="L118" s="62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IF(E18="","",E18)</f>
        <v>Vyplň údaj</v>
      </c>
      <c r="G119" s="38"/>
      <c r="H119" s="38"/>
      <c r="I119" s="30" t="s">
        <v>31</v>
      </c>
      <c r="J119" s="34" t="str">
        <f>E24</f>
        <v xml:space="preserve"> </v>
      </c>
      <c r="K119" s="38"/>
      <c r="L119" s="62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2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0"/>
      <c r="B121" s="191"/>
      <c r="C121" s="192" t="s">
        <v>120</v>
      </c>
      <c r="D121" s="193" t="s">
        <v>58</v>
      </c>
      <c r="E121" s="193" t="s">
        <v>54</v>
      </c>
      <c r="F121" s="193" t="s">
        <v>55</v>
      </c>
      <c r="G121" s="193" t="s">
        <v>121</v>
      </c>
      <c r="H121" s="193" t="s">
        <v>122</v>
      </c>
      <c r="I121" s="193" t="s">
        <v>123</v>
      </c>
      <c r="J121" s="194" t="s">
        <v>107</v>
      </c>
      <c r="K121" s="195" t="s">
        <v>124</v>
      </c>
      <c r="L121" s="196"/>
      <c r="M121" s="99" t="s">
        <v>1</v>
      </c>
      <c r="N121" s="100" t="s">
        <v>37</v>
      </c>
      <c r="O121" s="100" t="s">
        <v>125</v>
      </c>
      <c r="P121" s="100" t="s">
        <v>126</v>
      </c>
      <c r="Q121" s="100" t="s">
        <v>127</v>
      </c>
      <c r="R121" s="100" t="s">
        <v>128</v>
      </c>
      <c r="S121" s="100" t="s">
        <v>129</v>
      </c>
      <c r="T121" s="101" t="s">
        <v>130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6"/>
      <c r="B122" s="37"/>
      <c r="C122" s="106" t="s">
        <v>131</v>
      </c>
      <c r="D122" s="38"/>
      <c r="E122" s="38"/>
      <c r="F122" s="38"/>
      <c r="G122" s="38"/>
      <c r="H122" s="38"/>
      <c r="I122" s="38"/>
      <c r="J122" s="197">
        <f>BK122</f>
        <v>0</v>
      </c>
      <c r="K122" s="38"/>
      <c r="L122" s="42"/>
      <c r="M122" s="102"/>
      <c r="N122" s="198"/>
      <c r="O122" s="103"/>
      <c r="P122" s="199">
        <f>P123+P147</f>
        <v>0</v>
      </c>
      <c r="Q122" s="103"/>
      <c r="R122" s="199">
        <f>R123+R147</f>
        <v>13.951239999999999</v>
      </c>
      <c r="S122" s="103"/>
      <c r="T122" s="200">
        <f>T123+T147</f>
        <v>116.5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72</v>
      </c>
      <c r="AU122" s="15" t="s">
        <v>109</v>
      </c>
      <c r="BK122" s="201">
        <f>BK123+BK147</f>
        <v>0</v>
      </c>
    </row>
    <row r="123" s="12" customFormat="1" ht="25.92" customHeight="1">
      <c r="A123" s="12"/>
      <c r="B123" s="202"/>
      <c r="C123" s="203"/>
      <c r="D123" s="204" t="s">
        <v>72</v>
      </c>
      <c r="E123" s="205" t="s">
        <v>132</v>
      </c>
      <c r="F123" s="205" t="s">
        <v>133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P124+P135+P138+P145</f>
        <v>0</v>
      </c>
      <c r="Q123" s="210"/>
      <c r="R123" s="211">
        <f>R124+R135+R138+R145</f>
        <v>13.951239999999999</v>
      </c>
      <c r="S123" s="210"/>
      <c r="T123" s="212">
        <f>T124+T135+T138+T145</f>
        <v>116.5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81</v>
      </c>
      <c r="AT123" s="214" t="s">
        <v>72</v>
      </c>
      <c r="AU123" s="214" t="s">
        <v>73</v>
      </c>
      <c r="AY123" s="213" t="s">
        <v>134</v>
      </c>
      <c r="BK123" s="215">
        <f>BK124+BK135+BK138+BK145</f>
        <v>0</v>
      </c>
    </row>
    <row r="124" s="12" customFormat="1" ht="22.8" customHeight="1">
      <c r="A124" s="12"/>
      <c r="B124" s="202"/>
      <c r="C124" s="203"/>
      <c r="D124" s="204" t="s">
        <v>72</v>
      </c>
      <c r="E124" s="216" t="s">
        <v>81</v>
      </c>
      <c r="F124" s="216" t="s">
        <v>135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SUM(P125:P134)</f>
        <v>0</v>
      </c>
      <c r="Q124" s="210"/>
      <c r="R124" s="211">
        <f>SUM(R125:R134)</f>
        <v>13.951239999999999</v>
      </c>
      <c r="S124" s="210"/>
      <c r="T124" s="212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81</v>
      </c>
      <c r="AT124" s="214" t="s">
        <v>72</v>
      </c>
      <c r="AU124" s="214" t="s">
        <v>81</v>
      </c>
      <c r="AY124" s="213" t="s">
        <v>134</v>
      </c>
      <c r="BK124" s="215">
        <f>SUM(BK125:BK134)</f>
        <v>0</v>
      </c>
    </row>
    <row r="125" s="2" customFormat="1" ht="33" customHeight="1">
      <c r="A125" s="36"/>
      <c r="B125" s="37"/>
      <c r="C125" s="218" t="s">
        <v>81</v>
      </c>
      <c r="D125" s="218" t="s">
        <v>136</v>
      </c>
      <c r="E125" s="219" t="s">
        <v>143</v>
      </c>
      <c r="F125" s="220" t="s">
        <v>144</v>
      </c>
      <c r="G125" s="221" t="s">
        <v>145</v>
      </c>
      <c r="H125" s="222">
        <v>18.600000000000001</v>
      </c>
      <c r="I125" s="223"/>
      <c r="J125" s="224">
        <f>ROUND(I125*H125,2)</f>
        <v>0</v>
      </c>
      <c r="K125" s="225"/>
      <c r="L125" s="42"/>
      <c r="M125" s="226" t="s">
        <v>1</v>
      </c>
      <c r="N125" s="227" t="s">
        <v>40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0" t="s">
        <v>140</v>
      </c>
      <c r="AT125" s="230" t="s">
        <v>136</v>
      </c>
      <c r="AU125" s="230" t="s">
        <v>83</v>
      </c>
      <c r="AY125" s="15" t="s">
        <v>134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5" t="s">
        <v>140</v>
      </c>
      <c r="BK125" s="231">
        <f>ROUND(I125*H125,2)</f>
        <v>0</v>
      </c>
      <c r="BL125" s="15" t="s">
        <v>140</v>
      </c>
      <c r="BM125" s="230" t="s">
        <v>140</v>
      </c>
    </row>
    <row r="126" s="13" customFormat="1">
      <c r="A126" s="13"/>
      <c r="B126" s="232"/>
      <c r="C126" s="233"/>
      <c r="D126" s="234" t="s">
        <v>141</v>
      </c>
      <c r="E126" s="235" t="s">
        <v>1</v>
      </c>
      <c r="F126" s="236" t="s">
        <v>328</v>
      </c>
      <c r="G126" s="233"/>
      <c r="H126" s="237">
        <v>18.600000000000001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141</v>
      </c>
      <c r="AU126" s="243" t="s">
        <v>83</v>
      </c>
      <c r="AV126" s="13" t="s">
        <v>83</v>
      </c>
      <c r="AW126" s="13" t="s">
        <v>30</v>
      </c>
      <c r="AX126" s="13" t="s">
        <v>81</v>
      </c>
      <c r="AY126" s="243" t="s">
        <v>134</v>
      </c>
    </row>
    <row r="127" s="2" customFormat="1" ht="24.15" customHeight="1">
      <c r="A127" s="36"/>
      <c r="B127" s="37"/>
      <c r="C127" s="218" t="s">
        <v>83</v>
      </c>
      <c r="D127" s="218" t="s">
        <v>136</v>
      </c>
      <c r="E127" s="219" t="s">
        <v>148</v>
      </c>
      <c r="F127" s="220" t="s">
        <v>149</v>
      </c>
      <c r="G127" s="221" t="s">
        <v>139</v>
      </c>
      <c r="H127" s="222">
        <v>62</v>
      </c>
      <c r="I127" s="223"/>
      <c r="J127" s="224">
        <f>ROUND(I127*H127,2)</f>
        <v>0</v>
      </c>
      <c r="K127" s="225"/>
      <c r="L127" s="42"/>
      <c r="M127" s="226" t="s">
        <v>1</v>
      </c>
      <c r="N127" s="227" t="s">
        <v>40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0" t="s">
        <v>140</v>
      </c>
      <c r="AT127" s="230" t="s">
        <v>136</v>
      </c>
      <c r="AU127" s="230" t="s">
        <v>83</v>
      </c>
      <c r="AY127" s="15" t="s">
        <v>134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5" t="s">
        <v>140</v>
      </c>
      <c r="BK127" s="231">
        <f>ROUND(I127*H127,2)</f>
        <v>0</v>
      </c>
      <c r="BL127" s="15" t="s">
        <v>140</v>
      </c>
      <c r="BM127" s="230" t="s">
        <v>150</v>
      </c>
    </row>
    <row r="128" s="13" customFormat="1">
      <c r="A128" s="13"/>
      <c r="B128" s="232"/>
      <c r="C128" s="233"/>
      <c r="D128" s="234" t="s">
        <v>141</v>
      </c>
      <c r="E128" s="235" t="s">
        <v>1</v>
      </c>
      <c r="F128" s="236" t="s">
        <v>329</v>
      </c>
      <c r="G128" s="233"/>
      <c r="H128" s="237">
        <v>62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141</v>
      </c>
      <c r="AU128" s="243" t="s">
        <v>83</v>
      </c>
      <c r="AV128" s="13" t="s">
        <v>83</v>
      </c>
      <c r="AW128" s="13" t="s">
        <v>30</v>
      </c>
      <c r="AX128" s="13" t="s">
        <v>81</v>
      </c>
      <c r="AY128" s="243" t="s">
        <v>134</v>
      </c>
    </row>
    <row r="129" s="2" customFormat="1" ht="16.5" customHeight="1">
      <c r="A129" s="36"/>
      <c r="B129" s="37"/>
      <c r="C129" s="244" t="s">
        <v>147</v>
      </c>
      <c r="D129" s="244" t="s">
        <v>151</v>
      </c>
      <c r="E129" s="245" t="s">
        <v>152</v>
      </c>
      <c r="F129" s="246" t="s">
        <v>153</v>
      </c>
      <c r="G129" s="247" t="s">
        <v>154</v>
      </c>
      <c r="H129" s="248">
        <v>13.949999999999999</v>
      </c>
      <c r="I129" s="249"/>
      <c r="J129" s="250">
        <f>ROUND(I129*H129,2)</f>
        <v>0</v>
      </c>
      <c r="K129" s="251"/>
      <c r="L129" s="252"/>
      <c r="M129" s="253" t="s">
        <v>1</v>
      </c>
      <c r="N129" s="254" t="s">
        <v>40</v>
      </c>
      <c r="O129" s="90"/>
      <c r="P129" s="228">
        <f>O129*H129</f>
        <v>0</v>
      </c>
      <c r="Q129" s="228">
        <v>1</v>
      </c>
      <c r="R129" s="228">
        <f>Q129*H129</f>
        <v>13.949999999999999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155</v>
      </c>
      <c r="AT129" s="230" t="s">
        <v>151</v>
      </c>
      <c r="AU129" s="230" t="s">
        <v>83</v>
      </c>
      <c r="AY129" s="15" t="s">
        <v>134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140</v>
      </c>
      <c r="BK129" s="231">
        <f>ROUND(I129*H129,2)</f>
        <v>0</v>
      </c>
      <c r="BL129" s="15" t="s">
        <v>140</v>
      </c>
      <c r="BM129" s="230" t="s">
        <v>155</v>
      </c>
    </row>
    <row r="130" s="13" customFormat="1">
      <c r="A130" s="13"/>
      <c r="B130" s="232"/>
      <c r="C130" s="233"/>
      <c r="D130" s="234" t="s">
        <v>141</v>
      </c>
      <c r="E130" s="235" t="s">
        <v>1</v>
      </c>
      <c r="F130" s="236" t="s">
        <v>330</v>
      </c>
      <c r="G130" s="233"/>
      <c r="H130" s="237">
        <v>13.949999999999999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141</v>
      </c>
      <c r="AU130" s="243" t="s">
        <v>83</v>
      </c>
      <c r="AV130" s="13" t="s">
        <v>83</v>
      </c>
      <c r="AW130" s="13" t="s">
        <v>30</v>
      </c>
      <c r="AX130" s="13" t="s">
        <v>81</v>
      </c>
      <c r="AY130" s="243" t="s">
        <v>134</v>
      </c>
    </row>
    <row r="131" s="2" customFormat="1" ht="24.15" customHeight="1">
      <c r="A131" s="36"/>
      <c r="B131" s="37"/>
      <c r="C131" s="218" t="s">
        <v>140</v>
      </c>
      <c r="D131" s="218" t="s">
        <v>136</v>
      </c>
      <c r="E131" s="219" t="s">
        <v>158</v>
      </c>
      <c r="F131" s="220" t="s">
        <v>159</v>
      </c>
      <c r="G131" s="221" t="s">
        <v>139</v>
      </c>
      <c r="H131" s="222">
        <v>62</v>
      </c>
      <c r="I131" s="223"/>
      <c r="J131" s="224">
        <f>ROUND(I131*H131,2)</f>
        <v>0</v>
      </c>
      <c r="K131" s="225"/>
      <c r="L131" s="42"/>
      <c r="M131" s="226" t="s">
        <v>1</v>
      </c>
      <c r="N131" s="227" t="s">
        <v>40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140</v>
      </c>
      <c r="AT131" s="230" t="s">
        <v>136</v>
      </c>
      <c r="AU131" s="230" t="s">
        <v>83</v>
      </c>
      <c r="AY131" s="15" t="s">
        <v>134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140</v>
      </c>
      <c r="BK131" s="231">
        <f>ROUND(I131*H131,2)</f>
        <v>0</v>
      </c>
      <c r="BL131" s="15" t="s">
        <v>140</v>
      </c>
      <c r="BM131" s="230" t="s">
        <v>160</v>
      </c>
    </row>
    <row r="132" s="13" customFormat="1">
      <c r="A132" s="13"/>
      <c r="B132" s="232"/>
      <c r="C132" s="233"/>
      <c r="D132" s="234" t="s">
        <v>141</v>
      </c>
      <c r="E132" s="235" t="s">
        <v>1</v>
      </c>
      <c r="F132" s="236" t="s">
        <v>329</v>
      </c>
      <c r="G132" s="233"/>
      <c r="H132" s="237">
        <v>62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141</v>
      </c>
      <c r="AU132" s="243" t="s">
        <v>83</v>
      </c>
      <c r="AV132" s="13" t="s">
        <v>83</v>
      </c>
      <c r="AW132" s="13" t="s">
        <v>30</v>
      </c>
      <c r="AX132" s="13" t="s">
        <v>81</v>
      </c>
      <c r="AY132" s="243" t="s">
        <v>134</v>
      </c>
    </row>
    <row r="133" s="2" customFormat="1" ht="16.5" customHeight="1">
      <c r="A133" s="36"/>
      <c r="B133" s="37"/>
      <c r="C133" s="244" t="s">
        <v>157</v>
      </c>
      <c r="D133" s="244" t="s">
        <v>151</v>
      </c>
      <c r="E133" s="245" t="s">
        <v>161</v>
      </c>
      <c r="F133" s="246" t="s">
        <v>162</v>
      </c>
      <c r="G133" s="247" t="s">
        <v>163</v>
      </c>
      <c r="H133" s="248">
        <v>1.24</v>
      </c>
      <c r="I133" s="249"/>
      <c r="J133" s="250">
        <f>ROUND(I133*H133,2)</f>
        <v>0</v>
      </c>
      <c r="K133" s="251"/>
      <c r="L133" s="252"/>
      <c r="M133" s="253" t="s">
        <v>1</v>
      </c>
      <c r="N133" s="254" t="s">
        <v>40</v>
      </c>
      <c r="O133" s="90"/>
      <c r="P133" s="228">
        <f>O133*H133</f>
        <v>0</v>
      </c>
      <c r="Q133" s="228">
        <v>0.001</v>
      </c>
      <c r="R133" s="228">
        <f>Q133*H133</f>
        <v>0.00124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155</v>
      </c>
      <c r="AT133" s="230" t="s">
        <v>151</v>
      </c>
      <c r="AU133" s="230" t="s">
        <v>83</v>
      </c>
      <c r="AY133" s="15" t="s">
        <v>134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140</v>
      </c>
      <c r="BK133" s="231">
        <f>ROUND(I133*H133,2)</f>
        <v>0</v>
      </c>
      <c r="BL133" s="15" t="s">
        <v>140</v>
      </c>
      <c r="BM133" s="230" t="s">
        <v>8</v>
      </c>
    </row>
    <row r="134" s="13" customFormat="1">
      <c r="A134" s="13"/>
      <c r="B134" s="232"/>
      <c r="C134" s="233"/>
      <c r="D134" s="234" t="s">
        <v>141</v>
      </c>
      <c r="E134" s="233"/>
      <c r="F134" s="236" t="s">
        <v>331</v>
      </c>
      <c r="G134" s="233"/>
      <c r="H134" s="237">
        <v>1.24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141</v>
      </c>
      <c r="AU134" s="243" t="s">
        <v>83</v>
      </c>
      <c r="AV134" s="13" t="s">
        <v>83</v>
      </c>
      <c r="AW134" s="13" t="s">
        <v>4</v>
      </c>
      <c r="AX134" s="13" t="s">
        <v>81</v>
      </c>
      <c r="AY134" s="243" t="s">
        <v>134</v>
      </c>
    </row>
    <row r="135" s="12" customFormat="1" ht="22.8" customHeight="1">
      <c r="A135" s="12"/>
      <c r="B135" s="202"/>
      <c r="C135" s="203"/>
      <c r="D135" s="204" t="s">
        <v>72</v>
      </c>
      <c r="E135" s="216" t="s">
        <v>177</v>
      </c>
      <c r="F135" s="216" t="s">
        <v>178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SUM(P136:P137)</f>
        <v>0</v>
      </c>
      <c r="Q135" s="210"/>
      <c r="R135" s="211">
        <f>SUM(R136:R137)</f>
        <v>0</v>
      </c>
      <c r="S135" s="210"/>
      <c r="T135" s="212">
        <f>SUM(T136:T137)</f>
        <v>116.5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81</v>
      </c>
      <c r="AT135" s="214" t="s">
        <v>72</v>
      </c>
      <c r="AU135" s="214" t="s">
        <v>81</v>
      </c>
      <c r="AY135" s="213" t="s">
        <v>134</v>
      </c>
      <c r="BK135" s="215">
        <f>SUM(BK136:BK137)</f>
        <v>0</v>
      </c>
    </row>
    <row r="136" s="2" customFormat="1" ht="33" customHeight="1">
      <c r="A136" s="36"/>
      <c r="B136" s="37"/>
      <c r="C136" s="218" t="s">
        <v>150</v>
      </c>
      <c r="D136" s="218" t="s">
        <v>136</v>
      </c>
      <c r="E136" s="219" t="s">
        <v>254</v>
      </c>
      <c r="F136" s="220" t="s">
        <v>312</v>
      </c>
      <c r="G136" s="221" t="s">
        <v>145</v>
      </c>
      <c r="H136" s="222">
        <v>466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40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0.25</v>
      </c>
      <c r="T136" s="229">
        <f>S136*H136</f>
        <v>116.5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140</v>
      </c>
      <c r="AT136" s="230" t="s">
        <v>136</v>
      </c>
      <c r="AU136" s="230" t="s">
        <v>83</v>
      </c>
      <c r="AY136" s="15" t="s">
        <v>134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140</v>
      </c>
      <c r="BK136" s="231">
        <f>ROUND(I136*H136,2)</f>
        <v>0</v>
      </c>
      <c r="BL136" s="15" t="s">
        <v>140</v>
      </c>
      <c r="BM136" s="230" t="s">
        <v>232</v>
      </c>
    </row>
    <row r="137" s="13" customFormat="1">
      <c r="A137" s="13"/>
      <c r="B137" s="232"/>
      <c r="C137" s="233"/>
      <c r="D137" s="234" t="s">
        <v>141</v>
      </c>
      <c r="E137" s="235" t="s">
        <v>1</v>
      </c>
      <c r="F137" s="236" t="s">
        <v>332</v>
      </c>
      <c r="G137" s="233"/>
      <c r="H137" s="237">
        <v>466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141</v>
      </c>
      <c r="AU137" s="243" t="s">
        <v>83</v>
      </c>
      <c r="AV137" s="13" t="s">
        <v>83</v>
      </c>
      <c r="AW137" s="13" t="s">
        <v>30</v>
      </c>
      <c r="AX137" s="13" t="s">
        <v>81</v>
      </c>
      <c r="AY137" s="243" t="s">
        <v>134</v>
      </c>
    </row>
    <row r="138" s="12" customFormat="1" ht="22.8" customHeight="1">
      <c r="A138" s="12"/>
      <c r="B138" s="202"/>
      <c r="C138" s="203"/>
      <c r="D138" s="204" t="s">
        <v>72</v>
      </c>
      <c r="E138" s="216" t="s">
        <v>183</v>
      </c>
      <c r="F138" s="216" t="s">
        <v>314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SUM(P139:P144)</f>
        <v>0</v>
      </c>
      <c r="Q138" s="210"/>
      <c r="R138" s="211">
        <f>SUM(R139:R144)</f>
        <v>0</v>
      </c>
      <c r="S138" s="210"/>
      <c r="T138" s="212">
        <f>SUM(T139:T144)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81</v>
      </c>
      <c r="AT138" s="214" t="s">
        <v>72</v>
      </c>
      <c r="AU138" s="214" t="s">
        <v>81</v>
      </c>
      <c r="AY138" s="213" t="s">
        <v>134</v>
      </c>
      <c r="BK138" s="215">
        <f>SUM(BK139:BK144)</f>
        <v>0</v>
      </c>
    </row>
    <row r="139" s="2" customFormat="1" ht="24.15" customHeight="1">
      <c r="A139" s="36"/>
      <c r="B139" s="37"/>
      <c r="C139" s="218" t="s">
        <v>167</v>
      </c>
      <c r="D139" s="218" t="s">
        <v>136</v>
      </c>
      <c r="E139" s="219" t="s">
        <v>185</v>
      </c>
      <c r="F139" s="220" t="s">
        <v>315</v>
      </c>
      <c r="G139" s="221" t="s">
        <v>154</v>
      </c>
      <c r="H139" s="222">
        <v>116.5</v>
      </c>
      <c r="I139" s="223"/>
      <c r="J139" s="224">
        <f>ROUND(I139*H139,2)</f>
        <v>0</v>
      </c>
      <c r="K139" s="225"/>
      <c r="L139" s="42"/>
      <c r="M139" s="226" t="s">
        <v>1</v>
      </c>
      <c r="N139" s="227" t="s">
        <v>40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140</v>
      </c>
      <c r="AT139" s="230" t="s">
        <v>136</v>
      </c>
      <c r="AU139" s="230" t="s">
        <v>83</v>
      </c>
      <c r="AY139" s="15" t="s">
        <v>134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140</v>
      </c>
      <c r="BK139" s="231">
        <f>ROUND(I139*H139,2)</f>
        <v>0</v>
      </c>
      <c r="BL139" s="15" t="s">
        <v>140</v>
      </c>
      <c r="BM139" s="230" t="s">
        <v>333</v>
      </c>
    </row>
    <row r="140" s="2" customFormat="1" ht="33" customHeight="1">
      <c r="A140" s="36"/>
      <c r="B140" s="37"/>
      <c r="C140" s="218" t="s">
        <v>155</v>
      </c>
      <c r="D140" s="218" t="s">
        <v>136</v>
      </c>
      <c r="E140" s="219" t="s">
        <v>189</v>
      </c>
      <c r="F140" s="220" t="s">
        <v>317</v>
      </c>
      <c r="G140" s="221" t="s">
        <v>154</v>
      </c>
      <c r="H140" s="222">
        <v>116.5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40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140</v>
      </c>
      <c r="AT140" s="230" t="s">
        <v>136</v>
      </c>
      <c r="AU140" s="230" t="s">
        <v>83</v>
      </c>
      <c r="AY140" s="15" t="s">
        <v>134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140</v>
      </c>
      <c r="BK140" s="231">
        <f>ROUND(I140*H140,2)</f>
        <v>0</v>
      </c>
      <c r="BL140" s="15" t="s">
        <v>140</v>
      </c>
      <c r="BM140" s="230" t="s">
        <v>334</v>
      </c>
    </row>
    <row r="141" s="2" customFormat="1" ht="24.15" customHeight="1">
      <c r="A141" s="36"/>
      <c r="B141" s="37"/>
      <c r="C141" s="218" t="s">
        <v>177</v>
      </c>
      <c r="D141" s="218" t="s">
        <v>136</v>
      </c>
      <c r="E141" s="219" t="s">
        <v>192</v>
      </c>
      <c r="F141" s="220" t="s">
        <v>319</v>
      </c>
      <c r="G141" s="221" t="s">
        <v>154</v>
      </c>
      <c r="H141" s="222">
        <v>2330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40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140</v>
      </c>
      <c r="AT141" s="230" t="s">
        <v>136</v>
      </c>
      <c r="AU141" s="230" t="s">
        <v>83</v>
      </c>
      <c r="AY141" s="15" t="s">
        <v>134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140</v>
      </c>
      <c r="BK141" s="231">
        <f>ROUND(I141*H141,2)</f>
        <v>0</v>
      </c>
      <c r="BL141" s="15" t="s">
        <v>140</v>
      </c>
      <c r="BM141" s="230" t="s">
        <v>335</v>
      </c>
    </row>
    <row r="142" s="13" customFormat="1">
      <c r="A142" s="13"/>
      <c r="B142" s="232"/>
      <c r="C142" s="233"/>
      <c r="D142" s="234" t="s">
        <v>141</v>
      </c>
      <c r="E142" s="233"/>
      <c r="F142" s="236" t="s">
        <v>336</v>
      </c>
      <c r="G142" s="233"/>
      <c r="H142" s="237">
        <v>2330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141</v>
      </c>
      <c r="AU142" s="243" t="s">
        <v>83</v>
      </c>
      <c r="AV142" s="13" t="s">
        <v>83</v>
      </c>
      <c r="AW142" s="13" t="s">
        <v>4</v>
      </c>
      <c r="AX142" s="13" t="s">
        <v>81</v>
      </c>
      <c r="AY142" s="243" t="s">
        <v>134</v>
      </c>
    </row>
    <row r="143" s="2" customFormat="1" ht="24.15" customHeight="1">
      <c r="A143" s="36"/>
      <c r="B143" s="37"/>
      <c r="C143" s="244" t="s">
        <v>160</v>
      </c>
      <c r="D143" s="244" t="s">
        <v>151</v>
      </c>
      <c r="E143" s="245" t="s">
        <v>197</v>
      </c>
      <c r="F143" s="246" t="s">
        <v>198</v>
      </c>
      <c r="G143" s="247" t="s">
        <v>154</v>
      </c>
      <c r="H143" s="248">
        <v>15</v>
      </c>
      <c r="I143" s="249"/>
      <c r="J143" s="250">
        <f>ROUND(I143*H143,2)</f>
        <v>0</v>
      </c>
      <c r="K143" s="251"/>
      <c r="L143" s="252"/>
      <c r="M143" s="253" t="s">
        <v>1</v>
      </c>
      <c r="N143" s="254" t="s">
        <v>40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155</v>
      </c>
      <c r="AT143" s="230" t="s">
        <v>151</v>
      </c>
      <c r="AU143" s="230" t="s">
        <v>83</v>
      </c>
      <c r="AY143" s="15" t="s">
        <v>134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140</v>
      </c>
      <c r="BK143" s="231">
        <f>ROUND(I143*H143,2)</f>
        <v>0</v>
      </c>
      <c r="BL143" s="15" t="s">
        <v>140</v>
      </c>
      <c r="BM143" s="230" t="s">
        <v>337</v>
      </c>
    </row>
    <row r="144" s="2" customFormat="1" ht="44.25" customHeight="1">
      <c r="A144" s="36"/>
      <c r="B144" s="37"/>
      <c r="C144" s="218" t="s">
        <v>188</v>
      </c>
      <c r="D144" s="218" t="s">
        <v>136</v>
      </c>
      <c r="E144" s="219" t="s">
        <v>262</v>
      </c>
      <c r="F144" s="220" t="s">
        <v>263</v>
      </c>
      <c r="G144" s="221" t="s">
        <v>154</v>
      </c>
      <c r="H144" s="222">
        <v>116.5</v>
      </c>
      <c r="I144" s="223"/>
      <c r="J144" s="224">
        <f>ROUND(I144*H144,2)</f>
        <v>0</v>
      </c>
      <c r="K144" s="225"/>
      <c r="L144" s="42"/>
      <c r="M144" s="226" t="s">
        <v>1</v>
      </c>
      <c r="N144" s="227" t="s">
        <v>40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140</v>
      </c>
      <c r="AT144" s="230" t="s">
        <v>136</v>
      </c>
      <c r="AU144" s="230" t="s">
        <v>83</v>
      </c>
      <c r="AY144" s="15" t="s">
        <v>134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140</v>
      </c>
      <c r="BK144" s="231">
        <f>ROUND(I144*H144,2)</f>
        <v>0</v>
      </c>
      <c r="BL144" s="15" t="s">
        <v>140</v>
      </c>
      <c r="BM144" s="230" t="s">
        <v>225</v>
      </c>
    </row>
    <row r="145" s="12" customFormat="1" ht="22.8" customHeight="1">
      <c r="A145" s="12"/>
      <c r="B145" s="202"/>
      <c r="C145" s="203"/>
      <c r="D145" s="204" t="s">
        <v>72</v>
      </c>
      <c r="E145" s="216" t="s">
        <v>165</v>
      </c>
      <c r="F145" s="216" t="s">
        <v>166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P146</f>
        <v>0</v>
      </c>
      <c r="Q145" s="210"/>
      <c r="R145" s="211">
        <f>R146</f>
        <v>0</v>
      </c>
      <c r="S145" s="210"/>
      <c r="T145" s="212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81</v>
      </c>
      <c r="AT145" s="214" t="s">
        <v>72</v>
      </c>
      <c r="AU145" s="214" t="s">
        <v>81</v>
      </c>
      <c r="AY145" s="213" t="s">
        <v>134</v>
      </c>
      <c r="BK145" s="215">
        <f>BK146</f>
        <v>0</v>
      </c>
    </row>
    <row r="146" s="2" customFormat="1" ht="21.75" customHeight="1">
      <c r="A146" s="36"/>
      <c r="B146" s="37"/>
      <c r="C146" s="218" t="s">
        <v>8</v>
      </c>
      <c r="D146" s="218" t="s">
        <v>136</v>
      </c>
      <c r="E146" s="219" t="s">
        <v>168</v>
      </c>
      <c r="F146" s="220" t="s">
        <v>169</v>
      </c>
      <c r="G146" s="221" t="s">
        <v>154</v>
      </c>
      <c r="H146" s="222">
        <v>13.951000000000001</v>
      </c>
      <c r="I146" s="223"/>
      <c r="J146" s="224">
        <f>ROUND(I146*H146,2)</f>
        <v>0</v>
      </c>
      <c r="K146" s="225"/>
      <c r="L146" s="42"/>
      <c r="M146" s="226" t="s">
        <v>1</v>
      </c>
      <c r="N146" s="227" t="s">
        <v>40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140</v>
      </c>
      <c r="AT146" s="230" t="s">
        <v>136</v>
      </c>
      <c r="AU146" s="230" t="s">
        <v>83</v>
      </c>
      <c r="AY146" s="15" t="s">
        <v>134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140</v>
      </c>
      <c r="BK146" s="231">
        <f>ROUND(I146*H146,2)</f>
        <v>0</v>
      </c>
      <c r="BL146" s="15" t="s">
        <v>140</v>
      </c>
      <c r="BM146" s="230" t="s">
        <v>338</v>
      </c>
    </row>
    <row r="147" s="12" customFormat="1" ht="25.92" customHeight="1">
      <c r="A147" s="12"/>
      <c r="B147" s="202"/>
      <c r="C147" s="203"/>
      <c r="D147" s="204" t="s">
        <v>72</v>
      </c>
      <c r="E147" s="205" t="s">
        <v>218</v>
      </c>
      <c r="F147" s="205" t="s">
        <v>219</v>
      </c>
      <c r="G147" s="203"/>
      <c r="H147" s="203"/>
      <c r="I147" s="206"/>
      <c r="J147" s="207">
        <f>BK147</f>
        <v>0</v>
      </c>
      <c r="K147" s="203"/>
      <c r="L147" s="208"/>
      <c r="M147" s="209"/>
      <c r="N147" s="210"/>
      <c r="O147" s="210"/>
      <c r="P147" s="211">
        <f>SUM(P148:P150)</f>
        <v>0</v>
      </c>
      <c r="Q147" s="210"/>
      <c r="R147" s="211">
        <f>SUM(R148:R150)</f>
        <v>0</v>
      </c>
      <c r="S147" s="210"/>
      <c r="T147" s="212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157</v>
      </c>
      <c r="AT147" s="214" t="s">
        <v>72</v>
      </c>
      <c r="AU147" s="214" t="s">
        <v>73</v>
      </c>
      <c r="AY147" s="213" t="s">
        <v>134</v>
      </c>
      <c r="BK147" s="215">
        <f>SUM(BK148:BK150)</f>
        <v>0</v>
      </c>
    </row>
    <row r="148" s="2" customFormat="1" ht="16.5" customHeight="1">
      <c r="A148" s="36"/>
      <c r="B148" s="37"/>
      <c r="C148" s="218" t="s">
        <v>196</v>
      </c>
      <c r="D148" s="218" t="s">
        <v>136</v>
      </c>
      <c r="E148" s="219" t="s">
        <v>221</v>
      </c>
      <c r="F148" s="220" t="s">
        <v>222</v>
      </c>
      <c r="G148" s="221" t="s">
        <v>223</v>
      </c>
      <c r="H148" s="222">
        <v>1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40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224</v>
      </c>
      <c r="AT148" s="230" t="s">
        <v>136</v>
      </c>
      <c r="AU148" s="230" t="s">
        <v>81</v>
      </c>
      <c r="AY148" s="15" t="s">
        <v>134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140</v>
      </c>
      <c r="BK148" s="231">
        <f>ROUND(I148*H148,2)</f>
        <v>0</v>
      </c>
      <c r="BL148" s="15" t="s">
        <v>224</v>
      </c>
      <c r="BM148" s="230" t="s">
        <v>272</v>
      </c>
    </row>
    <row r="149" s="2" customFormat="1" ht="16.5" customHeight="1">
      <c r="A149" s="36"/>
      <c r="B149" s="37"/>
      <c r="C149" s="218" t="s">
        <v>176</v>
      </c>
      <c r="D149" s="218" t="s">
        <v>136</v>
      </c>
      <c r="E149" s="219" t="s">
        <v>236</v>
      </c>
      <c r="F149" s="220" t="s">
        <v>237</v>
      </c>
      <c r="G149" s="221" t="s">
        <v>223</v>
      </c>
      <c r="H149" s="222">
        <v>1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40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224</v>
      </c>
      <c r="AT149" s="230" t="s">
        <v>136</v>
      </c>
      <c r="AU149" s="230" t="s">
        <v>81</v>
      </c>
      <c r="AY149" s="15" t="s">
        <v>134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140</v>
      </c>
      <c r="BK149" s="231">
        <f>ROUND(I149*H149,2)</f>
        <v>0</v>
      </c>
      <c r="BL149" s="15" t="s">
        <v>224</v>
      </c>
      <c r="BM149" s="230" t="s">
        <v>273</v>
      </c>
    </row>
    <row r="150" s="2" customFormat="1" ht="16.5" customHeight="1">
      <c r="A150" s="36"/>
      <c r="B150" s="37"/>
      <c r="C150" s="218" t="s">
        <v>142</v>
      </c>
      <c r="D150" s="218" t="s">
        <v>136</v>
      </c>
      <c r="E150" s="219" t="s">
        <v>233</v>
      </c>
      <c r="F150" s="220" t="s">
        <v>234</v>
      </c>
      <c r="G150" s="221" t="s">
        <v>223</v>
      </c>
      <c r="H150" s="222">
        <v>1</v>
      </c>
      <c r="I150" s="223"/>
      <c r="J150" s="224">
        <f>ROUND(I150*H150,2)</f>
        <v>0</v>
      </c>
      <c r="K150" s="225"/>
      <c r="L150" s="42"/>
      <c r="M150" s="259" t="s">
        <v>1</v>
      </c>
      <c r="N150" s="260" t="s">
        <v>40</v>
      </c>
      <c r="O150" s="261"/>
      <c r="P150" s="262">
        <f>O150*H150</f>
        <v>0</v>
      </c>
      <c r="Q150" s="262">
        <v>0</v>
      </c>
      <c r="R150" s="262">
        <f>Q150*H150</f>
        <v>0</v>
      </c>
      <c r="S150" s="262">
        <v>0</v>
      </c>
      <c r="T150" s="263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0" t="s">
        <v>224</v>
      </c>
      <c r="AT150" s="230" t="s">
        <v>136</v>
      </c>
      <c r="AU150" s="230" t="s">
        <v>81</v>
      </c>
      <c r="AY150" s="15" t="s">
        <v>134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5" t="s">
        <v>140</v>
      </c>
      <c r="BK150" s="231">
        <f>ROUND(I150*H150,2)</f>
        <v>0</v>
      </c>
      <c r="BL150" s="15" t="s">
        <v>224</v>
      </c>
      <c r="BM150" s="230" t="s">
        <v>274</v>
      </c>
    </row>
    <row r="151" s="2" customFormat="1" ht="6.96" customHeight="1">
      <c r="A151" s="36"/>
      <c r="B151" s="65"/>
      <c r="C151" s="66"/>
      <c r="D151" s="66"/>
      <c r="E151" s="66"/>
      <c r="F151" s="66"/>
      <c r="G151" s="66"/>
      <c r="H151" s="66"/>
      <c r="I151" s="66"/>
      <c r="J151" s="66"/>
      <c r="K151" s="66"/>
      <c r="L151" s="42"/>
      <c r="M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</row>
  </sheetData>
  <sheetProtection sheet="1" autoFilter="0" formatColumns="0" formatRows="0" objects="1" scenarios="1" spinCount="100000" saltValue="pXv+UXaqJxqurM8W6BocEfeuzYtD/aJzZlc0otm/W1XOQ5GHeUUKv+qakw1N7eX9TAaIgzbPfxqXX/dSMFrTBQ==" hashValue="iPW90Xy/2phTk+GlQSPqWK/NZtjspdylivgju8k6tP67EGASaJnpGVGLOiSm/VbxzjU0+n1ees1uZTdyBkDGPw==" algorithmName="SHA-512" password="CC35"/>
  <autoFilter ref="C121:K15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8"/>
      <c r="AT3" s="15" t="s">
        <v>83</v>
      </c>
    </row>
    <row r="4" s="1" customFormat="1" ht="24.96" customHeight="1">
      <c r="B4" s="18"/>
      <c r="D4" s="137" t="s">
        <v>102</v>
      </c>
      <c r="L4" s="18"/>
      <c r="M4" s="138" t="s">
        <v>10</v>
      </c>
      <c r="AT4" s="15" t="s">
        <v>30</v>
      </c>
    </row>
    <row r="5" s="1" customFormat="1" ht="6.96" customHeight="1">
      <c r="B5" s="18"/>
      <c r="L5" s="18"/>
    </row>
    <row r="6" s="1" customFormat="1" ht="12" customHeight="1">
      <c r="B6" s="18"/>
      <c r="D6" s="139" t="s">
        <v>16</v>
      </c>
      <c r="L6" s="18"/>
    </row>
    <row r="7" s="1" customFormat="1" ht="16.5" customHeight="1">
      <c r="B7" s="18"/>
      <c r="E7" s="140" t="str">
        <f>'Rekapitulace stavby'!K6</f>
        <v>Demolice objektů u OŘ Plzeň</v>
      </c>
      <c r="F7" s="139"/>
      <c r="G7" s="139"/>
      <c r="H7" s="139"/>
      <c r="L7" s="18"/>
    </row>
    <row r="8" s="2" customFormat="1" ht="12" customHeight="1">
      <c r="A8" s="36"/>
      <c r="B8" s="42"/>
      <c r="C8" s="36"/>
      <c r="D8" s="139" t="s">
        <v>103</v>
      </c>
      <c r="E8" s="36"/>
      <c r="F8" s="36"/>
      <c r="G8" s="36"/>
      <c r="H8" s="36"/>
      <c r="I8" s="36"/>
      <c r="J8" s="36"/>
      <c r="K8" s="36"/>
      <c r="L8" s="6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1" t="s">
        <v>339</v>
      </c>
      <c r="F9" s="36"/>
      <c r="G9" s="36"/>
      <c r="H9" s="36"/>
      <c r="I9" s="36"/>
      <c r="J9" s="36"/>
      <c r="K9" s="36"/>
      <c r="L9" s="6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9" t="s">
        <v>18</v>
      </c>
      <c r="E11" s="36"/>
      <c r="F11" s="142" t="s">
        <v>1</v>
      </c>
      <c r="G11" s="36"/>
      <c r="H11" s="36"/>
      <c r="I11" s="139" t="s">
        <v>19</v>
      </c>
      <c r="J11" s="142" t="s">
        <v>1</v>
      </c>
      <c r="K11" s="36"/>
      <c r="L11" s="6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9" t="s">
        <v>20</v>
      </c>
      <c r="E12" s="36"/>
      <c r="F12" s="142" t="s">
        <v>21</v>
      </c>
      <c r="G12" s="36"/>
      <c r="H12" s="36"/>
      <c r="I12" s="139" t="s">
        <v>22</v>
      </c>
      <c r="J12" s="143" t="str">
        <f>'Rekapitulace stavby'!AN8</f>
        <v>7. 7. 2025</v>
      </c>
      <c r="K12" s="36"/>
      <c r="L12" s="6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9" t="s">
        <v>24</v>
      </c>
      <c r="E14" s="36"/>
      <c r="F14" s="36"/>
      <c r="G14" s="36"/>
      <c r="H14" s="36"/>
      <c r="I14" s="139" t="s">
        <v>25</v>
      </c>
      <c r="J14" s="142" t="str">
        <f>IF('Rekapitulace stavby'!AN10="","",'Rekapitulace stavby'!AN10)</f>
        <v/>
      </c>
      <c r="K14" s="36"/>
      <c r="L14" s="6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2" t="str">
        <f>IF('Rekapitulace stavby'!E11="","",'Rekapitulace stavby'!E11)</f>
        <v xml:space="preserve"> </v>
      </c>
      <c r="F15" s="36"/>
      <c r="G15" s="36"/>
      <c r="H15" s="36"/>
      <c r="I15" s="139" t="s">
        <v>26</v>
      </c>
      <c r="J15" s="142" t="str">
        <f>IF('Rekapitulace stavby'!AN11="","",'Rekapitulace stavby'!AN11)</f>
        <v/>
      </c>
      <c r="K15" s="36"/>
      <c r="L15" s="6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9" t="s">
        <v>27</v>
      </c>
      <c r="E17" s="36"/>
      <c r="F17" s="36"/>
      <c r="G17" s="36"/>
      <c r="H17" s="36"/>
      <c r="I17" s="139" t="s">
        <v>25</v>
      </c>
      <c r="J17" s="31" t="str">
        <f>'Rekapitulace stavby'!AN13</f>
        <v>Vyplň údaj</v>
      </c>
      <c r="K17" s="36"/>
      <c r="L17" s="6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2"/>
      <c r="G18" s="142"/>
      <c r="H18" s="142"/>
      <c r="I18" s="139" t="s">
        <v>26</v>
      </c>
      <c r="J18" s="31" t="str">
        <f>'Rekapitulace stavby'!AN14</f>
        <v>Vyplň údaj</v>
      </c>
      <c r="K18" s="36"/>
      <c r="L18" s="6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9" t="s">
        <v>29</v>
      </c>
      <c r="E20" s="36"/>
      <c r="F20" s="36"/>
      <c r="G20" s="36"/>
      <c r="H20" s="36"/>
      <c r="I20" s="139" t="s">
        <v>25</v>
      </c>
      <c r="J20" s="142" t="str">
        <f>IF('Rekapitulace stavby'!AN16="","",'Rekapitulace stavby'!AN16)</f>
        <v/>
      </c>
      <c r="K20" s="36"/>
      <c r="L20" s="6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2" t="str">
        <f>IF('Rekapitulace stavby'!E17="","",'Rekapitulace stavby'!E17)</f>
        <v xml:space="preserve"> </v>
      </c>
      <c r="F21" s="36"/>
      <c r="G21" s="36"/>
      <c r="H21" s="36"/>
      <c r="I21" s="139" t="s">
        <v>26</v>
      </c>
      <c r="J21" s="142" t="str">
        <f>IF('Rekapitulace stavby'!AN17="","",'Rekapitulace stavby'!AN17)</f>
        <v/>
      </c>
      <c r="K21" s="36"/>
      <c r="L21" s="6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9" t="s">
        <v>31</v>
      </c>
      <c r="E23" s="36"/>
      <c r="F23" s="36"/>
      <c r="G23" s="36"/>
      <c r="H23" s="36"/>
      <c r="I23" s="139" t="s">
        <v>25</v>
      </c>
      <c r="J23" s="142" t="str">
        <f>IF('Rekapitulace stavby'!AN19="","",'Rekapitulace stavby'!AN19)</f>
        <v/>
      </c>
      <c r="K23" s="36"/>
      <c r="L23" s="6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2" t="str">
        <f>IF('Rekapitulace stavby'!E20="","",'Rekapitulace stavby'!E20)</f>
        <v xml:space="preserve"> </v>
      </c>
      <c r="F24" s="36"/>
      <c r="G24" s="36"/>
      <c r="H24" s="36"/>
      <c r="I24" s="139" t="s">
        <v>26</v>
      </c>
      <c r="J24" s="142" t="str">
        <f>IF('Rekapitulace stavby'!AN20="","",'Rekapitulace stavby'!AN20)</f>
        <v/>
      </c>
      <c r="K24" s="36"/>
      <c r="L24" s="6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9" t="s">
        <v>32</v>
      </c>
      <c r="E26" s="36"/>
      <c r="F26" s="36"/>
      <c r="G26" s="36"/>
      <c r="H26" s="36"/>
      <c r="I26" s="36"/>
      <c r="J26" s="36"/>
      <c r="K26" s="36"/>
      <c r="L26" s="6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8"/>
      <c r="J29" s="148"/>
      <c r="K29" s="148"/>
      <c r="L29" s="6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9" t="s">
        <v>33</v>
      </c>
      <c r="E30" s="36"/>
      <c r="F30" s="36"/>
      <c r="G30" s="36"/>
      <c r="H30" s="36"/>
      <c r="I30" s="36"/>
      <c r="J30" s="150">
        <f>ROUND(J125, 2)</f>
        <v>0</v>
      </c>
      <c r="K30" s="36"/>
      <c r="L30" s="6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8"/>
      <c r="J31" s="148"/>
      <c r="K31" s="148"/>
      <c r="L31" s="6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1" t="s">
        <v>35</v>
      </c>
      <c r="G32" s="36"/>
      <c r="H32" s="36"/>
      <c r="I32" s="151" t="s">
        <v>34</v>
      </c>
      <c r="J32" s="151" t="s">
        <v>36</v>
      </c>
      <c r="K32" s="36"/>
      <c r="L32" s="6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52" t="s">
        <v>37</v>
      </c>
      <c r="E33" s="139" t="s">
        <v>38</v>
      </c>
      <c r="F33" s="153">
        <f>ROUND((SUM(BE125:BE165)),  2)</f>
        <v>0</v>
      </c>
      <c r="G33" s="36"/>
      <c r="H33" s="36"/>
      <c r="I33" s="154">
        <v>0.20999999999999999</v>
      </c>
      <c r="J33" s="153">
        <f>ROUND(((SUM(BE125:BE165))*I33),  2)</f>
        <v>0</v>
      </c>
      <c r="K33" s="36"/>
      <c r="L33" s="6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9" t="s">
        <v>39</v>
      </c>
      <c r="F34" s="153">
        <f>ROUND((SUM(BF125:BF165)),  2)</f>
        <v>0</v>
      </c>
      <c r="G34" s="36"/>
      <c r="H34" s="36"/>
      <c r="I34" s="154">
        <v>0.12</v>
      </c>
      <c r="J34" s="153">
        <f>ROUND(((SUM(BF125:BF165))*I34),  2)</f>
        <v>0</v>
      </c>
      <c r="K34" s="36"/>
      <c r="L34" s="6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39" t="s">
        <v>37</v>
      </c>
      <c r="E35" s="139" t="s">
        <v>40</v>
      </c>
      <c r="F35" s="153">
        <f>ROUND((SUM(BG125:BG165)),  2)</f>
        <v>0</v>
      </c>
      <c r="G35" s="36"/>
      <c r="H35" s="36"/>
      <c r="I35" s="154">
        <v>0.20999999999999999</v>
      </c>
      <c r="J35" s="153">
        <f>0</f>
        <v>0</v>
      </c>
      <c r="K35" s="36"/>
      <c r="L35" s="6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9" t="s">
        <v>41</v>
      </c>
      <c r="F36" s="153">
        <f>ROUND((SUM(BH125:BH165)),  2)</f>
        <v>0</v>
      </c>
      <c r="G36" s="36"/>
      <c r="H36" s="36"/>
      <c r="I36" s="154">
        <v>0.12</v>
      </c>
      <c r="J36" s="153">
        <f>0</f>
        <v>0</v>
      </c>
      <c r="K36" s="36"/>
      <c r="L36" s="6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9" t="s">
        <v>42</v>
      </c>
      <c r="F37" s="153">
        <f>ROUND((SUM(BI125:BI165)),  2)</f>
        <v>0</v>
      </c>
      <c r="G37" s="36"/>
      <c r="H37" s="36"/>
      <c r="I37" s="154">
        <v>0</v>
      </c>
      <c r="J37" s="153">
        <f>0</f>
        <v>0</v>
      </c>
      <c r="K37" s="36"/>
      <c r="L37" s="6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105</v>
      </c>
      <c r="D82" s="38"/>
      <c r="E82" s="38"/>
      <c r="F82" s="38"/>
      <c r="G82" s="38"/>
      <c r="H82" s="38"/>
      <c r="I82" s="38"/>
      <c r="J82" s="38"/>
      <c r="K82" s="38"/>
      <c r="L82" s="6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3" t="str">
        <f>E7</f>
        <v>Demolice objektů u OŘ Plzeň</v>
      </c>
      <c r="F85" s="30"/>
      <c r="G85" s="30"/>
      <c r="H85" s="30"/>
      <c r="I85" s="38"/>
      <c r="J85" s="38"/>
      <c r="K85" s="38"/>
      <c r="L85" s="6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103</v>
      </c>
      <c r="D86" s="38"/>
      <c r="E86" s="38"/>
      <c r="F86" s="38"/>
      <c r="G86" s="38"/>
      <c r="H86" s="38"/>
      <c r="I86" s="38"/>
      <c r="J86" s="38"/>
      <c r="K86" s="38"/>
      <c r="L86" s="6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5" t="str">
        <f>E9</f>
        <v>SO 07 - Demolice strážního domku Vimperk</v>
      </c>
      <c r="F87" s="38"/>
      <c r="G87" s="38"/>
      <c r="H87" s="38"/>
      <c r="I87" s="38"/>
      <c r="J87" s="38"/>
      <c r="K87" s="38"/>
      <c r="L87" s="6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8" t="str">
        <f>IF(J12="","",J12)</f>
        <v>7. 7. 2025</v>
      </c>
      <c r="K89" s="38"/>
      <c r="L89" s="6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7" t="s">
        <v>108</v>
      </c>
      <c r="D96" s="38"/>
      <c r="E96" s="38"/>
      <c r="F96" s="38"/>
      <c r="G96" s="38"/>
      <c r="H96" s="38"/>
      <c r="I96" s="38"/>
      <c r="J96" s="109">
        <f>J125</f>
        <v>0</v>
      </c>
      <c r="K96" s="38"/>
      <c r="L96" s="6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114</v>
      </c>
      <c r="E99" s="187"/>
      <c r="F99" s="187"/>
      <c r="G99" s="187"/>
      <c r="H99" s="187"/>
      <c r="I99" s="187"/>
      <c r="J99" s="188">
        <f>J138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305</v>
      </c>
      <c r="E100" s="187"/>
      <c r="F100" s="187"/>
      <c r="G100" s="187"/>
      <c r="H100" s="187"/>
      <c r="I100" s="187"/>
      <c r="J100" s="188">
        <f>J145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112</v>
      </c>
      <c r="E101" s="187"/>
      <c r="F101" s="187"/>
      <c r="G101" s="187"/>
      <c r="H101" s="187"/>
      <c r="I101" s="187"/>
      <c r="J101" s="188">
        <f>J154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116</v>
      </c>
      <c r="E102" s="181"/>
      <c r="F102" s="181"/>
      <c r="G102" s="181"/>
      <c r="H102" s="181"/>
      <c r="I102" s="181"/>
      <c r="J102" s="182">
        <f>J156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340</v>
      </c>
      <c r="E103" s="187"/>
      <c r="F103" s="187"/>
      <c r="G103" s="187"/>
      <c r="H103" s="187"/>
      <c r="I103" s="187"/>
      <c r="J103" s="188">
        <f>J157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118</v>
      </c>
      <c r="E104" s="181"/>
      <c r="F104" s="181"/>
      <c r="G104" s="181"/>
      <c r="H104" s="181"/>
      <c r="I104" s="181"/>
      <c r="J104" s="182">
        <f>J160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341</v>
      </c>
      <c r="E105" s="187"/>
      <c r="F105" s="187"/>
      <c r="G105" s="187"/>
      <c r="H105" s="187"/>
      <c r="I105" s="187"/>
      <c r="J105" s="188">
        <f>J164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2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119</v>
      </c>
      <c r="D112" s="38"/>
      <c r="E112" s="38"/>
      <c r="F112" s="38"/>
      <c r="G112" s="38"/>
      <c r="H112" s="38"/>
      <c r="I112" s="38"/>
      <c r="J112" s="38"/>
      <c r="K112" s="38"/>
      <c r="L112" s="62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2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8"/>
      <c r="E114" s="38"/>
      <c r="F114" s="38"/>
      <c r="G114" s="38"/>
      <c r="H114" s="38"/>
      <c r="I114" s="38"/>
      <c r="J114" s="38"/>
      <c r="K114" s="38"/>
      <c r="L114" s="62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173" t="str">
        <f>E7</f>
        <v>Demolice objektů u OŘ Plzeň</v>
      </c>
      <c r="F115" s="30"/>
      <c r="G115" s="30"/>
      <c r="H115" s="30"/>
      <c r="I115" s="38"/>
      <c r="J115" s="38"/>
      <c r="K115" s="38"/>
      <c r="L115" s="62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103</v>
      </c>
      <c r="D116" s="38"/>
      <c r="E116" s="38"/>
      <c r="F116" s="38"/>
      <c r="G116" s="38"/>
      <c r="H116" s="38"/>
      <c r="I116" s="38"/>
      <c r="J116" s="38"/>
      <c r="K116" s="38"/>
      <c r="L116" s="62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75" t="str">
        <f>E9</f>
        <v>SO 07 - Demolice strážního domku Vimperk</v>
      </c>
      <c r="F117" s="38"/>
      <c r="G117" s="38"/>
      <c r="H117" s="38"/>
      <c r="I117" s="38"/>
      <c r="J117" s="38"/>
      <c r="K117" s="38"/>
      <c r="L117" s="62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2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8"/>
      <c r="E119" s="38"/>
      <c r="F119" s="25" t="str">
        <f>F12</f>
        <v xml:space="preserve"> </v>
      </c>
      <c r="G119" s="38"/>
      <c r="H119" s="38"/>
      <c r="I119" s="30" t="s">
        <v>22</v>
      </c>
      <c r="J119" s="78" t="str">
        <f>IF(J12="","",J12)</f>
        <v>7. 7. 2025</v>
      </c>
      <c r="K119" s="38"/>
      <c r="L119" s="62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2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8"/>
      <c r="E121" s="38"/>
      <c r="F121" s="25" t="str">
        <f>E15</f>
        <v xml:space="preserve"> </v>
      </c>
      <c r="G121" s="38"/>
      <c r="H121" s="38"/>
      <c r="I121" s="30" t="s">
        <v>29</v>
      </c>
      <c r="J121" s="34" t="str">
        <f>E21</f>
        <v xml:space="preserve"> </v>
      </c>
      <c r="K121" s="38"/>
      <c r="L121" s="62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27</v>
      </c>
      <c r="D122" s="38"/>
      <c r="E122" s="38"/>
      <c r="F122" s="25" t="str">
        <f>IF(E18="","",E18)</f>
        <v>Vyplň údaj</v>
      </c>
      <c r="G122" s="38"/>
      <c r="H122" s="38"/>
      <c r="I122" s="30" t="s">
        <v>31</v>
      </c>
      <c r="J122" s="34" t="str">
        <f>E24</f>
        <v xml:space="preserve"> </v>
      </c>
      <c r="K122" s="38"/>
      <c r="L122" s="62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2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90"/>
      <c r="B124" s="191"/>
      <c r="C124" s="192" t="s">
        <v>120</v>
      </c>
      <c r="D124" s="193" t="s">
        <v>58</v>
      </c>
      <c r="E124" s="193" t="s">
        <v>54</v>
      </c>
      <c r="F124" s="193" t="s">
        <v>55</v>
      </c>
      <c r="G124" s="193" t="s">
        <v>121</v>
      </c>
      <c r="H124" s="193" t="s">
        <v>122</v>
      </c>
      <c r="I124" s="193" t="s">
        <v>123</v>
      </c>
      <c r="J124" s="194" t="s">
        <v>107</v>
      </c>
      <c r="K124" s="195" t="s">
        <v>124</v>
      </c>
      <c r="L124" s="196"/>
      <c r="M124" s="99" t="s">
        <v>1</v>
      </c>
      <c r="N124" s="100" t="s">
        <v>37</v>
      </c>
      <c r="O124" s="100" t="s">
        <v>125</v>
      </c>
      <c r="P124" s="100" t="s">
        <v>126</v>
      </c>
      <c r="Q124" s="100" t="s">
        <v>127</v>
      </c>
      <c r="R124" s="100" t="s">
        <v>128</v>
      </c>
      <c r="S124" s="100" t="s">
        <v>129</v>
      </c>
      <c r="T124" s="101" t="s">
        <v>130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6"/>
      <c r="B125" s="37"/>
      <c r="C125" s="106" t="s">
        <v>131</v>
      </c>
      <c r="D125" s="38"/>
      <c r="E125" s="38"/>
      <c r="F125" s="38"/>
      <c r="G125" s="38"/>
      <c r="H125" s="38"/>
      <c r="I125" s="38"/>
      <c r="J125" s="197">
        <f>BK125</f>
        <v>0</v>
      </c>
      <c r="K125" s="38"/>
      <c r="L125" s="42"/>
      <c r="M125" s="102"/>
      <c r="N125" s="198"/>
      <c r="O125" s="103"/>
      <c r="P125" s="199">
        <f>P126+P156+P160</f>
        <v>0</v>
      </c>
      <c r="Q125" s="103"/>
      <c r="R125" s="199">
        <f>R126+R156+R160</f>
        <v>14.626300000000001</v>
      </c>
      <c r="S125" s="103"/>
      <c r="T125" s="200">
        <f>T126+T156+T160</f>
        <v>69.519499999999994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72</v>
      </c>
      <c r="AU125" s="15" t="s">
        <v>109</v>
      </c>
      <c r="BK125" s="201">
        <f>BK126+BK156+BK160</f>
        <v>0</v>
      </c>
    </row>
    <row r="126" s="12" customFormat="1" ht="25.92" customHeight="1">
      <c r="A126" s="12"/>
      <c r="B126" s="202"/>
      <c r="C126" s="203"/>
      <c r="D126" s="204" t="s">
        <v>72</v>
      </c>
      <c r="E126" s="205" t="s">
        <v>132</v>
      </c>
      <c r="F126" s="205" t="s">
        <v>133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P127+P138+P145+P154</f>
        <v>0</v>
      </c>
      <c r="Q126" s="210"/>
      <c r="R126" s="211">
        <f>R127+R138+R145+R154</f>
        <v>14.626300000000001</v>
      </c>
      <c r="S126" s="210"/>
      <c r="T126" s="212">
        <f>T127+T138+T145+T154</f>
        <v>69.208349999999996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72</v>
      </c>
      <c r="AU126" s="214" t="s">
        <v>73</v>
      </c>
      <c r="AY126" s="213" t="s">
        <v>134</v>
      </c>
      <c r="BK126" s="215">
        <f>BK127+BK138+BK145+BK154</f>
        <v>0</v>
      </c>
    </row>
    <row r="127" s="12" customFormat="1" ht="22.8" customHeight="1">
      <c r="A127" s="12"/>
      <c r="B127" s="202"/>
      <c r="C127" s="203"/>
      <c r="D127" s="204" t="s">
        <v>72</v>
      </c>
      <c r="E127" s="216" t="s">
        <v>81</v>
      </c>
      <c r="F127" s="216" t="s">
        <v>135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SUM(P128:P137)</f>
        <v>0</v>
      </c>
      <c r="Q127" s="210"/>
      <c r="R127" s="211">
        <f>SUM(R128:R137)</f>
        <v>14.626300000000001</v>
      </c>
      <c r="S127" s="210"/>
      <c r="T127" s="212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81</v>
      </c>
      <c r="AT127" s="214" t="s">
        <v>72</v>
      </c>
      <c r="AU127" s="214" t="s">
        <v>81</v>
      </c>
      <c r="AY127" s="213" t="s">
        <v>134</v>
      </c>
      <c r="BK127" s="215">
        <f>SUM(BK128:BK137)</f>
        <v>0</v>
      </c>
    </row>
    <row r="128" s="2" customFormat="1" ht="33" customHeight="1">
      <c r="A128" s="36"/>
      <c r="B128" s="37"/>
      <c r="C128" s="218" t="s">
        <v>81</v>
      </c>
      <c r="D128" s="218" t="s">
        <v>136</v>
      </c>
      <c r="E128" s="219" t="s">
        <v>143</v>
      </c>
      <c r="F128" s="220" t="s">
        <v>144</v>
      </c>
      <c r="G128" s="221" t="s">
        <v>145</v>
      </c>
      <c r="H128" s="222">
        <v>19.5</v>
      </c>
      <c r="I128" s="223"/>
      <c r="J128" s="224">
        <f>ROUND(I128*H128,2)</f>
        <v>0</v>
      </c>
      <c r="K128" s="225"/>
      <c r="L128" s="42"/>
      <c r="M128" s="226" t="s">
        <v>1</v>
      </c>
      <c r="N128" s="227" t="s">
        <v>40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140</v>
      </c>
      <c r="AT128" s="230" t="s">
        <v>136</v>
      </c>
      <c r="AU128" s="230" t="s">
        <v>83</v>
      </c>
      <c r="AY128" s="15" t="s">
        <v>134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140</v>
      </c>
      <c r="BK128" s="231">
        <f>ROUND(I128*H128,2)</f>
        <v>0</v>
      </c>
      <c r="BL128" s="15" t="s">
        <v>140</v>
      </c>
      <c r="BM128" s="230" t="s">
        <v>140</v>
      </c>
    </row>
    <row r="129" s="13" customFormat="1">
      <c r="A129" s="13"/>
      <c r="B129" s="232"/>
      <c r="C129" s="233"/>
      <c r="D129" s="234" t="s">
        <v>141</v>
      </c>
      <c r="E129" s="235" t="s">
        <v>1</v>
      </c>
      <c r="F129" s="236" t="s">
        <v>342</v>
      </c>
      <c r="G129" s="233"/>
      <c r="H129" s="237">
        <v>19.5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141</v>
      </c>
      <c r="AU129" s="243" t="s">
        <v>83</v>
      </c>
      <c r="AV129" s="13" t="s">
        <v>83</v>
      </c>
      <c r="AW129" s="13" t="s">
        <v>30</v>
      </c>
      <c r="AX129" s="13" t="s">
        <v>81</v>
      </c>
      <c r="AY129" s="243" t="s">
        <v>134</v>
      </c>
    </row>
    <row r="130" s="2" customFormat="1" ht="24.15" customHeight="1">
      <c r="A130" s="36"/>
      <c r="B130" s="37"/>
      <c r="C130" s="218" t="s">
        <v>83</v>
      </c>
      <c r="D130" s="218" t="s">
        <v>136</v>
      </c>
      <c r="E130" s="219" t="s">
        <v>148</v>
      </c>
      <c r="F130" s="220" t="s">
        <v>149</v>
      </c>
      <c r="G130" s="221" t="s">
        <v>139</v>
      </c>
      <c r="H130" s="222">
        <v>65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40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140</v>
      </c>
      <c r="AT130" s="230" t="s">
        <v>136</v>
      </c>
      <c r="AU130" s="230" t="s">
        <v>83</v>
      </c>
      <c r="AY130" s="15" t="s">
        <v>134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140</v>
      </c>
      <c r="BK130" s="231">
        <f>ROUND(I130*H130,2)</f>
        <v>0</v>
      </c>
      <c r="BL130" s="15" t="s">
        <v>140</v>
      </c>
      <c r="BM130" s="230" t="s">
        <v>150</v>
      </c>
    </row>
    <row r="131" s="13" customFormat="1">
      <c r="A131" s="13"/>
      <c r="B131" s="232"/>
      <c r="C131" s="233"/>
      <c r="D131" s="234" t="s">
        <v>141</v>
      </c>
      <c r="E131" s="235" t="s">
        <v>1</v>
      </c>
      <c r="F131" s="236" t="s">
        <v>343</v>
      </c>
      <c r="G131" s="233"/>
      <c r="H131" s="237">
        <v>65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141</v>
      </c>
      <c r="AU131" s="243" t="s">
        <v>83</v>
      </c>
      <c r="AV131" s="13" t="s">
        <v>83</v>
      </c>
      <c r="AW131" s="13" t="s">
        <v>30</v>
      </c>
      <c r="AX131" s="13" t="s">
        <v>81</v>
      </c>
      <c r="AY131" s="243" t="s">
        <v>134</v>
      </c>
    </row>
    <row r="132" s="2" customFormat="1" ht="16.5" customHeight="1">
      <c r="A132" s="36"/>
      <c r="B132" s="37"/>
      <c r="C132" s="244" t="s">
        <v>147</v>
      </c>
      <c r="D132" s="244" t="s">
        <v>151</v>
      </c>
      <c r="E132" s="245" t="s">
        <v>152</v>
      </c>
      <c r="F132" s="246" t="s">
        <v>153</v>
      </c>
      <c r="G132" s="247" t="s">
        <v>154</v>
      </c>
      <c r="H132" s="248">
        <v>14.625</v>
      </c>
      <c r="I132" s="249"/>
      <c r="J132" s="250">
        <f>ROUND(I132*H132,2)</f>
        <v>0</v>
      </c>
      <c r="K132" s="251"/>
      <c r="L132" s="252"/>
      <c r="M132" s="253" t="s">
        <v>1</v>
      </c>
      <c r="N132" s="254" t="s">
        <v>40</v>
      </c>
      <c r="O132" s="90"/>
      <c r="P132" s="228">
        <f>O132*H132</f>
        <v>0</v>
      </c>
      <c r="Q132" s="228">
        <v>1</v>
      </c>
      <c r="R132" s="228">
        <f>Q132*H132</f>
        <v>14.625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155</v>
      </c>
      <c r="AT132" s="230" t="s">
        <v>151</v>
      </c>
      <c r="AU132" s="230" t="s">
        <v>83</v>
      </c>
      <c r="AY132" s="15" t="s">
        <v>134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140</v>
      </c>
      <c r="BK132" s="231">
        <f>ROUND(I132*H132,2)</f>
        <v>0</v>
      </c>
      <c r="BL132" s="15" t="s">
        <v>140</v>
      </c>
      <c r="BM132" s="230" t="s">
        <v>155</v>
      </c>
    </row>
    <row r="133" s="13" customFormat="1">
      <c r="A133" s="13"/>
      <c r="B133" s="232"/>
      <c r="C133" s="233"/>
      <c r="D133" s="234" t="s">
        <v>141</v>
      </c>
      <c r="E133" s="235" t="s">
        <v>1</v>
      </c>
      <c r="F133" s="236" t="s">
        <v>344</v>
      </c>
      <c r="G133" s="233"/>
      <c r="H133" s="237">
        <v>14.625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141</v>
      </c>
      <c r="AU133" s="243" t="s">
        <v>83</v>
      </c>
      <c r="AV133" s="13" t="s">
        <v>83</v>
      </c>
      <c r="AW133" s="13" t="s">
        <v>30</v>
      </c>
      <c r="AX133" s="13" t="s">
        <v>81</v>
      </c>
      <c r="AY133" s="243" t="s">
        <v>134</v>
      </c>
    </row>
    <row r="134" s="2" customFormat="1" ht="24.15" customHeight="1">
      <c r="A134" s="36"/>
      <c r="B134" s="37"/>
      <c r="C134" s="218" t="s">
        <v>140</v>
      </c>
      <c r="D134" s="218" t="s">
        <v>136</v>
      </c>
      <c r="E134" s="219" t="s">
        <v>158</v>
      </c>
      <c r="F134" s="220" t="s">
        <v>159</v>
      </c>
      <c r="G134" s="221" t="s">
        <v>139</v>
      </c>
      <c r="H134" s="222">
        <v>65</v>
      </c>
      <c r="I134" s="223"/>
      <c r="J134" s="224">
        <f>ROUND(I134*H134,2)</f>
        <v>0</v>
      </c>
      <c r="K134" s="225"/>
      <c r="L134" s="42"/>
      <c r="M134" s="226" t="s">
        <v>1</v>
      </c>
      <c r="N134" s="227" t="s">
        <v>40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140</v>
      </c>
      <c r="AT134" s="230" t="s">
        <v>136</v>
      </c>
      <c r="AU134" s="230" t="s">
        <v>83</v>
      </c>
      <c r="AY134" s="15" t="s">
        <v>134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140</v>
      </c>
      <c r="BK134" s="231">
        <f>ROUND(I134*H134,2)</f>
        <v>0</v>
      </c>
      <c r="BL134" s="15" t="s">
        <v>140</v>
      </c>
      <c r="BM134" s="230" t="s">
        <v>160</v>
      </c>
    </row>
    <row r="135" s="13" customFormat="1">
      <c r="A135" s="13"/>
      <c r="B135" s="232"/>
      <c r="C135" s="233"/>
      <c r="D135" s="234" t="s">
        <v>141</v>
      </c>
      <c r="E135" s="235" t="s">
        <v>1</v>
      </c>
      <c r="F135" s="236" t="s">
        <v>343</v>
      </c>
      <c r="G135" s="233"/>
      <c r="H135" s="237">
        <v>65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141</v>
      </c>
      <c r="AU135" s="243" t="s">
        <v>83</v>
      </c>
      <c r="AV135" s="13" t="s">
        <v>83</v>
      </c>
      <c r="AW135" s="13" t="s">
        <v>30</v>
      </c>
      <c r="AX135" s="13" t="s">
        <v>81</v>
      </c>
      <c r="AY135" s="243" t="s">
        <v>134</v>
      </c>
    </row>
    <row r="136" s="2" customFormat="1" ht="16.5" customHeight="1">
      <c r="A136" s="36"/>
      <c r="B136" s="37"/>
      <c r="C136" s="244" t="s">
        <v>157</v>
      </c>
      <c r="D136" s="244" t="s">
        <v>151</v>
      </c>
      <c r="E136" s="245" t="s">
        <v>161</v>
      </c>
      <c r="F136" s="246" t="s">
        <v>162</v>
      </c>
      <c r="G136" s="247" t="s">
        <v>163</v>
      </c>
      <c r="H136" s="248">
        <v>1.3</v>
      </c>
      <c r="I136" s="249"/>
      <c r="J136" s="250">
        <f>ROUND(I136*H136,2)</f>
        <v>0</v>
      </c>
      <c r="K136" s="251"/>
      <c r="L136" s="252"/>
      <c r="M136" s="253" t="s">
        <v>1</v>
      </c>
      <c r="N136" s="254" t="s">
        <v>40</v>
      </c>
      <c r="O136" s="90"/>
      <c r="P136" s="228">
        <f>O136*H136</f>
        <v>0</v>
      </c>
      <c r="Q136" s="228">
        <v>0.001</v>
      </c>
      <c r="R136" s="228">
        <f>Q136*H136</f>
        <v>0.0013000000000000002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155</v>
      </c>
      <c r="AT136" s="230" t="s">
        <v>151</v>
      </c>
      <c r="AU136" s="230" t="s">
        <v>83</v>
      </c>
      <c r="AY136" s="15" t="s">
        <v>134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140</v>
      </c>
      <c r="BK136" s="231">
        <f>ROUND(I136*H136,2)</f>
        <v>0</v>
      </c>
      <c r="BL136" s="15" t="s">
        <v>140</v>
      </c>
      <c r="BM136" s="230" t="s">
        <v>8</v>
      </c>
    </row>
    <row r="137" s="13" customFormat="1">
      <c r="A137" s="13"/>
      <c r="B137" s="232"/>
      <c r="C137" s="233"/>
      <c r="D137" s="234" t="s">
        <v>141</v>
      </c>
      <c r="E137" s="233"/>
      <c r="F137" s="236" t="s">
        <v>345</v>
      </c>
      <c r="G137" s="233"/>
      <c r="H137" s="237">
        <v>1.3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141</v>
      </c>
      <c r="AU137" s="243" t="s">
        <v>83</v>
      </c>
      <c r="AV137" s="13" t="s">
        <v>83</v>
      </c>
      <c r="AW137" s="13" t="s">
        <v>4</v>
      </c>
      <c r="AX137" s="13" t="s">
        <v>81</v>
      </c>
      <c r="AY137" s="243" t="s">
        <v>134</v>
      </c>
    </row>
    <row r="138" s="12" customFormat="1" ht="22.8" customHeight="1">
      <c r="A138" s="12"/>
      <c r="B138" s="202"/>
      <c r="C138" s="203"/>
      <c r="D138" s="204" t="s">
        <v>72</v>
      </c>
      <c r="E138" s="216" t="s">
        <v>177</v>
      </c>
      <c r="F138" s="216" t="s">
        <v>178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SUM(P139:P144)</f>
        <v>0</v>
      </c>
      <c r="Q138" s="210"/>
      <c r="R138" s="211">
        <f>SUM(R139:R144)</f>
        <v>0</v>
      </c>
      <c r="S138" s="210"/>
      <c r="T138" s="212">
        <f>SUM(T139:T144)</f>
        <v>69.208349999999996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81</v>
      </c>
      <c r="AT138" s="214" t="s">
        <v>72</v>
      </c>
      <c r="AU138" s="214" t="s">
        <v>81</v>
      </c>
      <c r="AY138" s="213" t="s">
        <v>134</v>
      </c>
      <c r="BK138" s="215">
        <f>SUM(BK139:BK144)</f>
        <v>0</v>
      </c>
    </row>
    <row r="139" s="2" customFormat="1" ht="33" customHeight="1">
      <c r="A139" s="36"/>
      <c r="B139" s="37"/>
      <c r="C139" s="218" t="s">
        <v>150</v>
      </c>
      <c r="D139" s="218" t="s">
        <v>136</v>
      </c>
      <c r="E139" s="219" t="s">
        <v>346</v>
      </c>
      <c r="F139" s="220" t="s">
        <v>347</v>
      </c>
      <c r="G139" s="221" t="s">
        <v>249</v>
      </c>
      <c r="H139" s="222">
        <v>15</v>
      </c>
      <c r="I139" s="223"/>
      <c r="J139" s="224">
        <f>ROUND(I139*H139,2)</f>
        <v>0</v>
      </c>
      <c r="K139" s="225"/>
      <c r="L139" s="42"/>
      <c r="M139" s="226" t="s">
        <v>1</v>
      </c>
      <c r="N139" s="227" t="s">
        <v>40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0.16800000000000001</v>
      </c>
      <c r="T139" s="229">
        <f>S139*H139</f>
        <v>2.52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140</v>
      </c>
      <c r="AT139" s="230" t="s">
        <v>136</v>
      </c>
      <c r="AU139" s="230" t="s">
        <v>83</v>
      </c>
      <c r="AY139" s="15" t="s">
        <v>134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140</v>
      </c>
      <c r="BK139" s="231">
        <f>ROUND(I139*H139,2)</f>
        <v>0</v>
      </c>
      <c r="BL139" s="15" t="s">
        <v>140</v>
      </c>
      <c r="BM139" s="230" t="s">
        <v>348</v>
      </c>
    </row>
    <row r="140" s="2" customFormat="1" ht="24.15" customHeight="1">
      <c r="A140" s="36"/>
      <c r="B140" s="37"/>
      <c r="C140" s="218" t="s">
        <v>167</v>
      </c>
      <c r="D140" s="218" t="s">
        <v>136</v>
      </c>
      <c r="E140" s="219" t="s">
        <v>310</v>
      </c>
      <c r="F140" s="220" t="s">
        <v>349</v>
      </c>
      <c r="G140" s="221" t="s">
        <v>216</v>
      </c>
      <c r="H140" s="222">
        <v>20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40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0.00248</v>
      </c>
      <c r="T140" s="229">
        <f>S140*H140</f>
        <v>0.049599999999999998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140</v>
      </c>
      <c r="AT140" s="230" t="s">
        <v>136</v>
      </c>
      <c r="AU140" s="230" t="s">
        <v>83</v>
      </c>
      <c r="AY140" s="15" t="s">
        <v>134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140</v>
      </c>
      <c r="BK140" s="231">
        <f>ROUND(I140*H140,2)</f>
        <v>0</v>
      </c>
      <c r="BL140" s="15" t="s">
        <v>140</v>
      </c>
      <c r="BM140" s="230" t="s">
        <v>350</v>
      </c>
    </row>
    <row r="141" s="2" customFormat="1" ht="24.15" customHeight="1">
      <c r="A141" s="36"/>
      <c r="B141" s="37"/>
      <c r="C141" s="218" t="s">
        <v>155</v>
      </c>
      <c r="D141" s="218" t="s">
        <v>136</v>
      </c>
      <c r="E141" s="219" t="s">
        <v>252</v>
      </c>
      <c r="F141" s="220" t="s">
        <v>351</v>
      </c>
      <c r="G141" s="221" t="s">
        <v>145</v>
      </c>
      <c r="H141" s="222">
        <v>61.25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40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0.039</v>
      </c>
      <c r="T141" s="229">
        <f>S141*H141</f>
        <v>2.3887499999999999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140</v>
      </c>
      <c r="AT141" s="230" t="s">
        <v>136</v>
      </c>
      <c r="AU141" s="230" t="s">
        <v>83</v>
      </c>
      <c r="AY141" s="15" t="s">
        <v>134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140</v>
      </c>
      <c r="BK141" s="231">
        <f>ROUND(I141*H141,2)</f>
        <v>0</v>
      </c>
      <c r="BL141" s="15" t="s">
        <v>140</v>
      </c>
      <c r="BM141" s="230" t="s">
        <v>352</v>
      </c>
    </row>
    <row r="142" s="13" customFormat="1">
      <c r="A142" s="13"/>
      <c r="B142" s="232"/>
      <c r="C142" s="233"/>
      <c r="D142" s="234" t="s">
        <v>141</v>
      </c>
      <c r="E142" s="235" t="s">
        <v>1</v>
      </c>
      <c r="F142" s="236" t="s">
        <v>353</v>
      </c>
      <c r="G142" s="233"/>
      <c r="H142" s="237">
        <v>61.25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141</v>
      </c>
      <c r="AU142" s="243" t="s">
        <v>83</v>
      </c>
      <c r="AV142" s="13" t="s">
        <v>83</v>
      </c>
      <c r="AW142" s="13" t="s">
        <v>30</v>
      </c>
      <c r="AX142" s="13" t="s">
        <v>81</v>
      </c>
      <c r="AY142" s="243" t="s">
        <v>134</v>
      </c>
    </row>
    <row r="143" s="2" customFormat="1" ht="33" customHeight="1">
      <c r="A143" s="36"/>
      <c r="B143" s="37"/>
      <c r="C143" s="218" t="s">
        <v>177</v>
      </c>
      <c r="D143" s="218" t="s">
        <v>136</v>
      </c>
      <c r="E143" s="219" t="s">
        <v>254</v>
      </c>
      <c r="F143" s="220" t="s">
        <v>312</v>
      </c>
      <c r="G143" s="221" t="s">
        <v>145</v>
      </c>
      <c r="H143" s="222">
        <v>257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40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0.25</v>
      </c>
      <c r="T143" s="229">
        <f>S143*H143</f>
        <v>64.25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140</v>
      </c>
      <c r="AT143" s="230" t="s">
        <v>136</v>
      </c>
      <c r="AU143" s="230" t="s">
        <v>83</v>
      </c>
      <c r="AY143" s="15" t="s">
        <v>134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140</v>
      </c>
      <c r="BK143" s="231">
        <f>ROUND(I143*H143,2)</f>
        <v>0</v>
      </c>
      <c r="BL143" s="15" t="s">
        <v>140</v>
      </c>
      <c r="BM143" s="230" t="s">
        <v>232</v>
      </c>
    </row>
    <row r="144" s="13" customFormat="1">
      <c r="A144" s="13"/>
      <c r="B144" s="232"/>
      <c r="C144" s="233"/>
      <c r="D144" s="234" t="s">
        <v>141</v>
      </c>
      <c r="E144" s="235" t="s">
        <v>1</v>
      </c>
      <c r="F144" s="236" t="s">
        <v>354</v>
      </c>
      <c r="G144" s="233"/>
      <c r="H144" s="237">
        <v>257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141</v>
      </c>
      <c r="AU144" s="243" t="s">
        <v>83</v>
      </c>
      <c r="AV144" s="13" t="s">
        <v>83</v>
      </c>
      <c r="AW144" s="13" t="s">
        <v>30</v>
      </c>
      <c r="AX144" s="13" t="s">
        <v>81</v>
      </c>
      <c r="AY144" s="243" t="s">
        <v>134</v>
      </c>
    </row>
    <row r="145" s="12" customFormat="1" ht="22.8" customHeight="1">
      <c r="A145" s="12"/>
      <c r="B145" s="202"/>
      <c r="C145" s="203"/>
      <c r="D145" s="204" t="s">
        <v>72</v>
      </c>
      <c r="E145" s="216" t="s">
        <v>183</v>
      </c>
      <c r="F145" s="216" t="s">
        <v>314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SUM(P146:P153)</f>
        <v>0</v>
      </c>
      <c r="Q145" s="210"/>
      <c r="R145" s="211">
        <f>SUM(R146:R153)</f>
        <v>0</v>
      </c>
      <c r="S145" s="210"/>
      <c r="T145" s="212">
        <f>SUM(T146:T153)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81</v>
      </c>
      <c r="AT145" s="214" t="s">
        <v>72</v>
      </c>
      <c r="AU145" s="214" t="s">
        <v>81</v>
      </c>
      <c r="AY145" s="213" t="s">
        <v>134</v>
      </c>
      <c r="BK145" s="215">
        <f>SUM(BK146:BK153)</f>
        <v>0</v>
      </c>
    </row>
    <row r="146" s="2" customFormat="1" ht="24.15" customHeight="1">
      <c r="A146" s="36"/>
      <c r="B146" s="37"/>
      <c r="C146" s="218" t="s">
        <v>160</v>
      </c>
      <c r="D146" s="218" t="s">
        <v>136</v>
      </c>
      <c r="E146" s="219" t="s">
        <v>185</v>
      </c>
      <c r="F146" s="220" t="s">
        <v>315</v>
      </c>
      <c r="G146" s="221" t="s">
        <v>154</v>
      </c>
      <c r="H146" s="222">
        <v>69.519999999999996</v>
      </c>
      <c r="I146" s="223"/>
      <c r="J146" s="224">
        <f>ROUND(I146*H146,2)</f>
        <v>0</v>
      </c>
      <c r="K146" s="225"/>
      <c r="L146" s="42"/>
      <c r="M146" s="226" t="s">
        <v>1</v>
      </c>
      <c r="N146" s="227" t="s">
        <v>40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140</v>
      </c>
      <c r="AT146" s="230" t="s">
        <v>136</v>
      </c>
      <c r="AU146" s="230" t="s">
        <v>83</v>
      </c>
      <c r="AY146" s="15" t="s">
        <v>134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140</v>
      </c>
      <c r="BK146" s="231">
        <f>ROUND(I146*H146,2)</f>
        <v>0</v>
      </c>
      <c r="BL146" s="15" t="s">
        <v>140</v>
      </c>
      <c r="BM146" s="230" t="s">
        <v>333</v>
      </c>
    </row>
    <row r="147" s="2" customFormat="1" ht="33" customHeight="1">
      <c r="A147" s="36"/>
      <c r="B147" s="37"/>
      <c r="C147" s="218" t="s">
        <v>188</v>
      </c>
      <c r="D147" s="218" t="s">
        <v>136</v>
      </c>
      <c r="E147" s="219" t="s">
        <v>189</v>
      </c>
      <c r="F147" s="220" t="s">
        <v>317</v>
      </c>
      <c r="G147" s="221" t="s">
        <v>154</v>
      </c>
      <c r="H147" s="222">
        <v>69.519999999999996</v>
      </c>
      <c r="I147" s="223"/>
      <c r="J147" s="224">
        <f>ROUND(I147*H147,2)</f>
        <v>0</v>
      </c>
      <c r="K147" s="225"/>
      <c r="L147" s="42"/>
      <c r="M147" s="226" t="s">
        <v>1</v>
      </c>
      <c r="N147" s="227" t="s">
        <v>40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0" t="s">
        <v>140</v>
      </c>
      <c r="AT147" s="230" t="s">
        <v>136</v>
      </c>
      <c r="AU147" s="230" t="s">
        <v>83</v>
      </c>
      <c r="AY147" s="15" t="s">
        <v>134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5" t="s">
        <v>140</v>
      </c>
      <c r="BK147" s="231">
        <f>ROUND(I147*H147,2)</f>
        <v>0</v>
      </c>
      <c r="BL147" s="15" t="s">
        <v>140</v>
      </c>
      <c r="BM147" s="230" t="s">
        <v>334</v>
      </c>
    </row>
    <row r="148" s="2" customFormat="1" ht="24.15" customHeight="1">
      <c r="A148" s="36"/>
      <c r="B148" s="37"/>
      <c r="C148" s="218" t="s">
        <v>8</v>
      </c>
      <c r="D148" s="218" t="s">
        <v>136</v>
      </c>
      <c r="E148" s="219" t="s">
        <v>192</v>
      </c>
      <c r="F148" s="220" t="s">
        <v>319</v>
      </c>
      <c r="G148" s="221" t="s">
        <v>154</v>
      </c>
      <c r="H148" s="222">
        <v>1390.4000000000001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40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140</v>
      </c>
      <c r="AT148" s="230" t="s">
        <v>136</v>
      </c>
      <c r="AU148" s="230" t="s">
        <v>83</v>
      </c>
      <c r="AY148" s="15" t="s">
        <v>134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140</v>
      </c>
      <c r="BK148" s="231">
        <f>ROUND(I148*H148,2)</f>
        <v>0</v>
      </c>
      <c r="BL148" s="15" t="s">
        <v>140</v>
      </c>
      <c r="BM148" s="230" t="s">
        <v>335</v>
      </c>
    </row>
    <row r="149" s="13" customFormat="1">
      <c r="A149" s="13"/>
      <c r="B149" s="232"/>
      <c r="C149" s="233"/>
      <c r="D149" s="234" t="s">
        <v>141</v>
      </c>
      <c r="E149" s="233"/>
      <c r="F149" s="236" t="s">
        <v>355</v>
      </c>
      <c r="G149" s="233"/>
      <c r="H149" s="237">
        <v>1390.4000000000001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141</v>
      </c>
      <c r="AU149" s="243" t="s">
        <v>83</v>
      </c>
      <c r="AV149" s="13" t="s">
        <v>83</v>
      </c>
      <c r="AW149" s="13" t="s">
        <v>4</v>
      </c>
      <c r="AX149" s="13" t="s">
        <v>81</v>
      </c>
      <c r="AY149" s="243" t="s">
        <v>134</v>
      </c>
    </row>
    <row r="150" s="2" customFormat="1" ht="24.15" customHeight="1">
      <c r="A150" s="36"/>
      <c r="B150" s="37"/>
      <c r="C150" s="244" t="s">
        <v>196</v>
      </c>
      <c r="D150" s="244" t="s">
        <v>151</v>
      </c>
      <c r="E150" s="245" t="s">
        <v>197</v>
      </c>
      <c r="F150" s="246" t="s">
        <v>198</v>
      </c>
      <c r="G150" s="247" t="s">
        <v>154</v>
      </c>
      <c r="H150" s="248">
        <v>30</v>
      </c>
      <c r="I150" s="249"/>
      <c r="J150" s="250">
        <f>ROUND(I150*H150,2)</f>
        <v>0</v>
      </c>
      <c r="K150" s="251"/>
      <c r="L150" s="252"/>
      <c r="M150" s="253" t="s">
        <v>1</v>
      </c>
      <c r="N150" s="254" t="s">
        <v>40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0" t="s">
        <v>155</v>
      </c>
      <c r="AT150" s="230" t="s">
        <v>151</v>
      </c>
      <c r="AU150" s="230" t="s">
        <v>83</v>
      </c>
      <c r="AY150" s="15" t="s">
        <v>134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5" t="s">
        <v>140</v>
      </c>
      <c r="BK150" s="231">
        <f>ROUND(I150*H150,2)</f>
        <v>0</v>
      </c>
      <c r="BL150" s="15" t="s">
        <v>140</v>
      </c>
      <c r="BM150" s="230" t="s">
        <v>337</v>
      </c>
    </row>
    <row r="151" s="2" customFormat="1" ht="37.8" customHeight="1">
      <c r="A151" s="36"/>
      <c r="B151" s="37"/>
      <c r="C151" s="218" t="s">
        <v>176</v>
      </c>
      <c r="D151" s="218" t="s">
        <v>136</v>
      </c>
      <c r="E151" s="219" t="s">
        <v>200</v>
      </c>
      <c r="F151" s="220" t="s">
        <v>356</v>
      </c>
      <c r="G151" s="221" t="s">
        <v>154</v>
      </c>
      <c r="H151" s="222">
        <v>2.2389999999999999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40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140</v>
      </c>
      <c r="AT151" s="230" t="s">
        <v>136</v>
      </c>
      <c r="AU151" s="230" t="s">
        <v>83</v>
      </c>
      <c r="AY151" s="15" t="s">
        <v>134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140</v>
      </c>
      <c r="BK151" s="231">
        <f>ROUND(I151*H151,2)</f>
        <v>0</v>
      </c>
      <c r="BL151" s="15" t="s">
        <v>140</v>
      </c>
      <c r="BM151" s="230" t="s">
        <v>357</v>
      </c>
    </row>
    <row r="152" s="2" customFormat="1" ht="49.05" customHeight="1">
      <c r="A152" s="36"/>
      <c r="B152" s="37"/>
      <c r="C152" s="218" t="s">
        <v>142</v>
      </c>
      <c r="D152" s="218" t="s">
        <v>136</v>
      </c>
      <c r="E152" s="219" t="s">
        <v>203</v>
      </c>
      <c r="F152" s="220" t="s">
        <v>358</v>
      </c>
      <c r="G152" s="221" t="s">
        <v>154</v>
      </c>
      <c r="H152" s="222">
        <v>0.14999999999999999</v>
      </c>
      <c r="I152" s="223"/>
      <c r="J152" s="224">
        <f>ROUND(I152*H152,2)</f>
        <v>0</v>
      </c>
      <c r="K152" s="225"/>
      <c r="L152" s="42"/>
      <c r="M152" s="226" t="s">
        <v>1</v>
      </c>
      <c r="N152" s="227" t="s">
        <v>40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0" t="s">
        <v>140</v>
      </c>
      <c r="AT152" s="230" t="s">
        <v>136</v>
      </c>
      <c r="AU152" s="230" t="s">
        <v>83</v>
      </c>
      <c r="AY152" s="15" t="s">
        <v>134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5" t="s">
        <v>140</v>
      </c>
      <c r="BK152" s="231">
        <f>ROUND(I152*H152,2)</f>
        <v>0</v>
      </c>
      <c r="BL152" s="15" t="s">
        <v>140</v>
      </c>
      <c r="BM152" s="230" t="s">
        <v>359</v>
      </c>
    </row>
    <row r="153" s="2" customFormat="1" ht="44.25" customHeight="1">
      <c r="A153" s="36"/>
      <c r="B153" s="37"/>
      <c r="C153" s="218" t="s">
        <v>175</v>
      </c>
      <c r="D153" s="218" t="s">
        <v>136</v>
      </c>
      <c r="E153" s="219" t="s">
        <v>262</v>
      </c>
      <c r="F153" s="220" t="s">
        <v>263</v>
      </c>
      <c r="G153" s="221" t="s">
        <v>154</v>
      </c>
      <c r="H153" s="222">
        <v>64.25</v>
      </c>
      <c r="I153" s="223"/>
      <c r="J153" s="224">
        <f>ROUND(I153*H153,2)</f>
        <v>0</v>
      </c>
      <c r="K153" s="225"/>
      <c r="L153" s="42"/>
      <c r="M153" s="226" t="s">
        <v>1</v>
      </c>
      <c r="N153" s="227" t="s">
        <v>40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0" t="s">
        <v>140</v>
      </c>
      <c r="AT153" s="230" t="s">
        <v>136</v>
      </c>
      <c r="AU153" s="230" t="s">
        <v>83</v>
      </c>
      <c r="AY153" s="15" t="s">
        <v>134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5" t="s">
        <v>140</v>
      </c>
      <c r="BK153" s="231">
        <f>ROUND(I153*H153,2)</f>
        <v>0</v>
      </c>
      <c r="BL153" s="15" t="s">
        <v>140</v>
      </c>
      <c r="BM153" s="230" t="s">
        <v>225</v>
      </c>
    </row>
    <row r="154" s="12" customFormat="1" ht="22.8" customHeight="1">
      <c r="A154" s="12"/>
      <c r="B154" s="202"/>
      <c r="C154" s="203"/>
      <c r="D154" s="204" t="s">
        <v>72</v>
      </c>
      <c r="E154" s="216" t="s">
        <v>165</v>
      </c>
      <c r="F154" s="216" t="s">
        <v>166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P155</f>
        <v>0</v>
      </c>
      <c r="Q154" s="210"/>
      <c r="R154" s="211">
        <f>R155</f>
        <v>0</v>
      </c>
      <c r="S154" s="210"/>
      <c r="T154" s="212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81</v>
      </c>
      <c r="AT154" s="214" t="s">
        <v>72</v>
      </c>
      <c r="AU154" s="214" t="s">
        <v>81</v>
      </c>
      <c r="AY154" s="213" t="s">
        <v>134</v>
      </c>
      <c r="BK154" s="215">
        <f>BK155</f>
        <v>0</v>
      </c>
    </row>
    <row r="155" s="2" customFormat="1" ht="21.75" customHeight="1">
      <c r="A155" s="36"/>
      <c r="B155" s="37"/>
      <c r="C155" s="218" t="s">
        <v>213</v>
      </c>
      <c r="D155" s="218" t="s">
        <v>136</v>
      </c>
      <c r="E155" s="219" t="s">
        <v>168</v>
      </c>
      <c r="F155" s="220" t="s">
        <v>169</v>
      </c>
      <c r="G155" s="221" t="s">
        <v>154</v>
      </c>
      <c r="H155" s="222">
        <v>14.625999999999999</v>
      </c>
      <c r="I155" s="223"/>
      <c r="J155" s="224">
        <f>ROUND(I155*H155,2)</f>
        <v>0</v>
      </c>
      <c r="K155" s="225"/>
      <c r="L155" s="42"/>
      <c r="M155" s="226" t="s">
        <v>1</v>
      </c>
      <c r="N155" s="227" t="s">
        <v>40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140</v>
      </c>
      <c r="AT155" s="230" t="s">
        <v>136</v>
      </c>
      <c r="AU155" s="230" t="s">
        <v>83</v>
      </c>
      <c r="AY155" s="15" t="s">
        <v>134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140</v>
      </c>
      <c r="BK155" s="231">
        <f>ROUND(I155*H155,2)</f>
        <v>0</v>
      </c>
      <c r="BL155" s="15" t="s">
        <v>140</v>
      </c>
      <c r="BM155" s="230" t="s">
        <v>338</v>
      </c>
    </row>
    <row r="156" s="12" customFormat="1" ht="25.92" customHeight="1">
      <c r="A156" s="12"/>
      <c r="B156" s="202"/>
      <c r="C156" s="203"/>
      <c r="D156" s="204" t="s">
        <v>72</v>
      </c>
      <c r="E156" s="205" t="s">
        <v>209</v>
      </c>
      <c r="F156" s="205" t="s">
        <v>210</v>
      </c>
      <c r="G156" s="203"/>
      <c r="H156" s="203"/>
      <c r="I156" s="206"/>
      <c r="J156" s="207">
        <f>BK156</f>
        <v>0</v>
      </c>
      <c r="K156" s="203"/>
      <c r="L156" s="208"/>
      <c r="M156" s="209"/>
      <c r="N156" s="210"/>
      <c r="O156" s="210"/>
      <c r="P156" s="211">
        <f>P157</f>
        <v>0</v>
      </c>
      <c r="Q156" s="210"/>
      <c r="R156" s="211">
        <f>R157</f>
        <v>0</v>
      </c>
      <c r="S156" s="210"/>
      <c r="T156" s="212">
        <f>T157</f>
        <v>0.31115000000000004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83</v>
      </c>
      <c r="AT156" s="214" t="s">
        <v>72</v>
      </c>
      <c r="AU156" s="214" t="s">
        <v>73</v>
      </c>
      <c r="AY156" s="213" t="s">
        <v>134</v>
      </c>
      <c r="BK156" s="215">
        <f>BK157</f>
        <v>0</v>
      </c>
    </row>
    <row r="157" s="12" customFormat="1" ht="22.8" customHeight="1">
      <c r="A157" s="12"/>
      <c r="B157" s="202"/>
      <c r="C157" s="203"/>
      <c r="D157" s="204" t="s">
        <v>72</v>
      </c>
      <c r="E157" s="216" t="s">
        <v>171</v>
      </c>
      <c r="F157" s="216" t="s">
        <v>360</v>
      </c>
      <c r="G157" s="203"/>
      <c r="H157" s="203"/>
      <c r="I157" s="206"/>
      <c r="J157" s="217">
        <f>BK157</f>
        <v>0</v>
      </c>
      <c r="K157" s="203"/>
      <c r="L157" s="208"/>
      <c r="M157" s="209"/>
      <c r="N157" s="210"/>
      <c r="O157" s="210"/>
      <c r="P157" s="211">
        <f>SUM(P158:P159)</f>
        <v>0</v>
      </c>
      <c r="Q157" s="210"/>
      <c r="R157" s="211">
        <f>SUM(R158:R159)</f>
        <v>0</v>
      </c>
      <c r="S157" s="210"/>
      <c r="T157" s="212">
        <f>SUM(T158:T159)</f>
        <v>0.31115000000000004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83</v>
      </c>
      <c r="AT157" s="214" t="s">
        <v>72</v>
      </c>
      <c r="AU157" s="214" t="s">
        <v>81</v>
      </c>
      <c r="AY157" s="213" t="s">
        <v>134</v>
      </c>
      <c r="BK157" s="215">
        <f>SUM(BK158:BK159)</f>
        <v>0</v>
      </c>
    </row>
    <row r="158" s="2" customFormat="1" ht="24.15" customHeight="1">
      <c r="A158" s="36"/>
      <c r="B158" s="37"/>
      <c r="C158" s="218" t="s">
        <v>220</v>
      </c>
      <c r="D158" s="218" t="s">
        <v>136</v>
      </c>
      <c r="E158" s="219" t="s">
        <v>361</v>
      </c>
      <c r="F158" s="220" t="s">
        <v>362</v>
      </c>
      <c r="G158" s="221" t="s">
        <v>139</v>
      </c>
      <c r="H158" s="222">
        <v>17.5</v>
      </c>
      <c r="I158" s="223"/>
      <c r="J158" s="224">
        <f>ROUND(I158*H158,2)</f>
        <v>0</v>
      </c>
      <c r="K158" s="225"/>
      <c r="L158" s="42"/>
      <c r="M158" s="226" t="s">
        <v>1</v>
      </c>
      <c r="N158" s="227" t="s">
        <v>40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0.017780000000000001</v>
      </c>
      <c r="T158" s="229">
        <f>S158*H158</f>
        <v>0.31115000000000004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0" t="s">
        <v>175</v>
      </c>
      <c r="AT158" s="230" t="s">
        <v>136</v>
      </c>
      <c r="AU158" s="230" t="s">
        <v>83</v>
      </c>
      <c r="AY158" s="15" t="s">
        <v>134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5" t="s">
        <v>140</v>
      </c>
      <c r="BK158" s="231">
        <f>ROUND(I158*H158,2)</f>
        <v>0</v>
      </c>
      <c r="BL158" s="15" t="s">
        <v>175</v>
      </c>
      <c r="BM158" s="230" t="s">
        <v>363</v>
      </c>
    </row>
    <row r="159" s="13" customFormat="1">
      <c r="A159" s="13"/>
      <c r="B159" s="232"/>
      <c r="C159" s="233"/>
      <c r="D159" s="234" t="s">
        <v>141</v>
      </c>
      <c r="E159" s="235" t="s">
        <v>1</v>
      </c>
      <c r="F159" s="236" t="s">
        <v>364</v>
      </c>
      <c r="G159" s="233"/>
      <c r="H159" s="237">
        <v>17.5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141</v>
      </c>
      <c r="AU159" s="243" t="s">
        <v>83</v>
      </c>
      <c r="AV159" s="13" t="s">
        <v>83</v>
      </c>
      <c r="AW159" s="13" t="s">
        <v>30</v>
      </c>
      <c r="AX159" s="13" t="s">
        <v>81</v>
      </c>
      <c r="AY159" s="243" t="s">
        <v>134</v>
      </c>
    </row>
    <row r="160" s="12" customFormat="1" ht="25.92" customHeight="1">
      <c r="A160" s="12"/>
      <c r="B160" s="202"/>
      <c r="C160" s="203"/>
      <c r="D160" s="204" t="s">
        <v>72</v>
      </c>
      <c r="E160" s="205" t="s">
        <v>218</v>
      </c>
      <c r="F160" s="205" t="s">
        <v>219</v>
      </c>
      <c r="G160" s="203"/>
      <c r="H160" s="203"/>
      <c r="I160" s="206"/>
      <c r="J160" s="207">
        <f>BK160</f>
        <v>0</v>
      </c>
      <c r="K160" s="203"/>
      <c r="L160" s="208"/>
      <c r="M160" s="209"/>
      <c r="N160" s="210"/>
      <c r="O160" s="210"/>
      <c r="P160" s="211">
        <f>P161+SUM(P162:P164)</f>
        <v>0</v>
      </c>
      <c r="Q160" s="210"/>
      <c r="R160" s="211">
        <f>R161+SUM(R162:R164)</f>
        <v>0</v>
      </c>
      <c r="S160" s="210"/>
      <c r="T160" s="212">
        <f>T161+SUM(T162:T164)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157</v>
      </c>
      <c r="AT160" s="214" t="s">
        <v>72</v>
      </c>
      <c r="AU160" s="214" t="s">
        <v>73</v>
      </c>
      <c r="AY160" s="213" t="s">
        <v>134</v>
      </c>
      <c r="BK160" s="215">
        <f>BK161+SUM(BK162:BK164)</f>
        <v>0</v>
      </c>
    </row>
    <row r="161" s="2" customFormat="1" ht="16.5" customHeight="1">
      <c r="A161" s="36"/>
      <c r="B161" s="37"/>
      <c r="C161" s="218" t="s">
        <v>226</v>
      </c>
      <c r="D161" s="218" t="s">
        <v>136</v>
      </c>
      <c r="E161" s="219" t="s">
        <v>221</v>
      </c>
      <c r="F161" s="220" t="s">
        <v>222</v>
      </c>
      <c r="G161" s="221" t="s">
        <v>223</v>
      </c>
      <c r="H161" s="222">
        <v>1</v>
      </c>
      <c r="I161" s="223"/>
      <c r="J161" s="224">
        <f>ROUND(I161*H161,2)</f>
        <v>0</v>
      </c>
      <c r="K161" s="225"/>
      <c r="L161" s="42"/>
      <c r="M161" s="226" t="s">
        <v>1</v>
      </c>
      <c r="N161" s="227" t="s">
        <v>40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0" t="s">
        <v>224</v>
      </c>
      <c r="AT161" s="230" t="s">
        <v>136</v>
      </c>
      <c r="AU161" s="230" t="s">
        <v>81</v>
      </c>
      <c r="AY161" s="15" t="s">
        <v>134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5" t="s">
        <v>140</v>
      </c>
      <c r="BK161" s="231">
        <f>ROUND(I161*H161,2)</f>
        <v>0</v>
      </c>
      <c r="BL161" s="15" t="s">
        <v>224</v>
      </c>
      <c r="BM161" s="230" t="s">
        <v>272</v>
      </c>
    </row>
    <row r="162" s="2" customFormat="1" ht="16.5" customHeight="1">
      <c r="A162" s="36"/>
      <c r="B162" s="37"/>
      <c r="C162" s="218" t="s">
        <v>232</v>
      </c>
      <c r="D162" s="218" t="s">
        <v>136</v>
      </c>
      <c r="E162" s="219" t="s">
        <v>236</v>
      </c>
      <c r="F162" s="220" t="s">
        <v>237</v>
      </c>
      <c r="G162" s="221" t="s">
        <v>223</v>
      </c>
      <c r="H162" s="222">
        <v>1</v>
      </c>
      <c r="I162" s="223"/>
      <c r="J162" s="224">
        <f>ROUND(I162*H162,2)</f>
        <v>0</v>
      </c>
      <c r="K162" s="225"/>
      <c r="L162" s="42"/>
      <c r="M162" s="226" t="s">
        <v>1</v>
      </c>
      <c r="N162" s="227" t="s">
        <v>40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0" t="s">
        <v>224</v>
      </c>
      <c r="AT162" s="230" t="s">
        <v>136</v>
      </c>
      <c r="AU162" s="230" t="s">
        <v>81</v>
      </c>
      <c r="AY162" s="15" t="s">
        <v>134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5" t="s">
        <v>140</v>
      </c>
      <c r="BK162" s="231">
        <f>ROUND(I162*H162,2)</f>
        <v>0</v>
      </c>
      <c r="BL162" s="15" t="s">
        <v>224</v>
      </c>
      <c r="BM162" s="230" t="s">
        <v>273</v>
      </c>
    </row>
    <row r="163" s="2" customFormat="1" ht="16.5" customHeight="1">
      <c r="A163" s="36"/>
      <c r="B163" s="37"/>
      <c r="C163" s="218" t="s">
        <v>7</v>
      </c>
      <c r="D163" s="218" t="s">
        <v>136</v>
      </c>
      <c r="E163" s="219" t="s">
        <v>233</v>
      </c>
      <c r="F163" s="220" t="s">
        <v>234</v>
      </c>
      <c r="G163" s="221" t="s">
        <v>223</v>
      </c>
      <c r="H163" s="222">
        <v>1</v>
      </c>
      <c r="I163" s="223"/>
      <c r="J163" s="224">
        <f>ROUND(I163*H163,2)</f>
        <v>0</v>
      </c>
      <c r="K163" s="225"/>
      <c r="L163" s="42"/>
      <c r="M163" s="226" t="s">
        <v>1</v>
      </c>
      <c r="N163" s="227" t="s">
        <v>40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0" t="s">
        <v>224</v>
      </c>
      <c r="AT163" s="230" t="s">
        <v>136</v>
      </c>
      <c r="AU163" s="230" t="s">
        <v>81</v>
      </c>
      <c r="AY163" s="15" t="s">
        <v>134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5" t="s">
        <v>140</v>
      </c>
      <c r="BK163" s="231">
        <f>ROUND(I163*H163,2)</f>
        <v>0</v>
      </c>
      <c r="BL163" s="15" t="s">
        <v>224</v>
      </c>
      <c r="BM163" s="230" t="s">
        <v>274</v>
      </c>
    </row>
    <row r="164" s="12" customFormat="1" ht="22.8" customHeight="1">
      <c r="A164" s="12"/>
      <c r="B164" s="202"/>
      <c r="C164" s="203"/>
      <c r="D164" s="204" t="s">
        <v>72</v>
      </c>
      <c r="E164" s="216" t="s">
        <v>365</v>
      </c>
      <c r="F164" s="216" t="s">
        <v>366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P165</f>
        <v>0</v>
      </c>
      <c r="Q164" s="210"/>
      <c r="R164" s="211">
        <f>R165</f>
        <v>0</v>
      </c>
      <c r="S164" s="210"/>
      <c r="T164" s="212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157</v>
      </c>
      <c r="AT164" s="214" t="s">
        <v>72</v>
      </c>
      <c r="AU164" s="214" t="s">
        <v>81</v>
      </c>
      <c r="AY164" s="213" t="s">
        <v>134</v>
      </c>
      <c r="BK164" s="215">
        <f>BK165</f>
        <v>0</v>
      </c>
    </row>
    <row r="165" s="2" customFormat="1" ht="16.5" customHeight="1">
      <c r="A165" s="36"/>
      <c r="B165" s="37"/>
      <c r="C165" s="218" t="s">
        <v>303</v>
      </c>
      <c r="D165" s="218" t="s">
        <v>136</v>
      </c>
      <c r="E165" s="219" t="s">
        <v>227</v>
      </c>
      <c r="F165" s="220" t="s">
        <v>228</v>
      </c>
      <c r="G165" s="221" t="s">
        <v>223</v>
      </c>
      <c r="H165" s="222">
        <v>1</v>
      </c>
      <c r="I165" s="223"/>
      <c r="J165" s="224">
        <f>ROUND(I165*H165,2)</f>
        <v>0</v>
      </c>
      <c r="K165" s="225"/>
      <c r="L165" s="42"/>
      <c r="M165" s="259" t="s">
        <v>1</v>
      </c>
      <c r="N165" s="260" t="s">
        <v>40</v>
      </c>
      <c r="O165" s="261"/>
      <c r="P165" s="262">
        <f>O165*H165</f>
        <v>0</v>
      </c>
      <c r="Q165" s="262">
        <v>0</v>
      </c>
      <c r="R165" s="262">
        <f>Q165*H165</f>
        <v>0</v>
      </c>
      <c r="S165" s="262">
        <v>0</v>
      </c>
      <c r="T165" s="263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0" t="s">
        <v>224</v>
      </c>
      <c r="AT165" s="230" t="s">
        <v>136</v>
      </c>
      <c r="AU165" s="230" t="s">
        <v>83</v>
      </c>
      <c r="AY165" s="15" t="s">
        <v>134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5" t="s">
        <v>140</v>
      </c>
      <c r="BK165" s="231">
        <f>ROUND(I165*H165,2)</f>
        <v>0</v>
      </c>
      <c r="BL165" s="15" t="s">
        <v>224</v>
      </c>
      <c r="BM165" s="230" t="s">
        <v>367</v>
      </c>
    </row>
    <row r="166" s="2" customFormat="1" ht="6.96" customHeight="1">
      <c r="A166" s="36"/>
      <c r="B166" s="65"/>
      <c r="C166" s="66"/>
      <c r="D166" s="66"/>
      <c r="E166" s="66"/>
      <c r="F166" s="66"/>
      <c r="G166" s="66"/>
      <c r="H166" s="66"/>
      <c r="I166" s="66"/>
      <c r="J166" s="66"/>
      <c r="K166" s="66"/>
      <c r="L166" s="42"/>
      <c r="M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</row>
  </sheetData>
  <sheetProtection sheet="1" autoFilter="0" formatColumns="0" formatRows="0" objects="1" scenarios="1" spinCount="100000" saltValue="Sid11lfsmU53SvtUsAE/kEENiePKbVGK+KepCpV4csNXcjIvwfpJoHdQPUNrjDMYHNhnAi0Me+wDsQFj2ZymbA==" hashValue="81j6ZHboSck2q6LSSmCQnua3kfQKDfUlXlv3SE0Z3LKGeXGSkuYUR60CeOIxfQiktPdALseW7juamX+1Szrtyw==" algorithmName="SHA-512" password="CC35"/>
  <autoFilter ref="C124:K16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2025-07-14T10:16:03Z</dcterms:created>
  <dcterms:modified xsi:type="dcterms:W3CDTF">2025-07-14T10:16:08Z</dcterms:modified>
</cp:coreProperties>
</file>